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2\"/>
    </mc:Choice>
  </mc:AlternateContent>
  <xr:revisionPtr revIDLastSave="0" documentId="13_ncr:1_{3C3AC6DE-CC32-4C69-9FCD-ED8F0E3E9168}" xr6:coauthVersionLast="47" xr6:coauthVersionMax="47" xr10:uidLastSave="{00000000-0000-0000-0000-000000000000}"/>
  <bookViews>
    <workbookView xWindow="-120" yWindow="-120" windowWidth="29040" windowHeight="15720" tabRatio="823" activeTab="12" xr2:uid="{00000000-000D-0000-FFFF-FFFF00000000}"/>
  </bookViews>
  <sheets>
    <sheet name="سهام" sheetId="1" r:id="rId1"/>
    <sheet name="تبعی" sheetId="2" r:id="rId2"/>
    <sheet name="سپرده" sheetId="6" r:id="rId3"/>
    <sheet name="اوراق بهادار" sheetId="7" r:id="rId4"/>
    <sheet name="درآمدها" sheetId="15" r:id="rId5"/>
    <sheet name="سایر درآمدها" sheetId="14" r:id="rId6"/>
    <sheet name="سرمایه‌گذاری در سهام" sheetId="11" r:id="rId7"/>
    <sheet name="سرمایه‌گذاری در اوراق بهادار" sheetId="12" r:id="rId8"/>
    <sheet name="درآمد سود سهام" sheetId="8" r:id="rId9"/>
    <sheet name="درآمد سپرده بانکی" sheetId="13" r:id="rId10"/>
    <sheet name="سود سپرده بانکی" sheetId="16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1" l="1"/>
  <c r="U138" i="11" s="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8" i="11"/>
  <c r="I8" i="11"/>
  <c r="Y106" i="1"/>
  <c r="K23" i="6"/>
  <c r="G10" i="15"/>
  <c r="E10" i="15"/>
  <c r="E8" i="15"/>
  <c r="E9" i="15"/>
  <c r="E7" i="15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8" i="11"/>
  <c r="I9" i="11"/>
  <c r="I10" i="11"/>
  <c r="I11" i="11"/>
  <c r="I138" i="11" s="1"/>
  <c r="C7" i="15" s="1"/>
  <c r="C10" i="15" s="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C9" i="15"/>
  <c r="C8" i="15"/>
  <c r="S138" i="11"/>
  <c r="Q138" i="11"/>
  <c r="O138" i="11"/>
  <c r="M138" i="11"/>
  <c r="C138" i="11"/>
  <c r="E138" i="11"/>
  <c r="G13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8" i="11"/>
  <c r="K138" i="11"/>
  <c r="I81" i="9"/>
  <c r="E81" i="9"/>
  <c r="G81" i="9"/>
  <c r="M81" i="9"/>
  <c r="O81" i="9"/>
  <c r="Q81" i="9"/>
  <c r="Q100" i="10"/>
  <c r="E100" i="10"/>
  <c r="G100" i="10"/>
  <c r="I100" i="10"/>
  <c r="O100" i="10"/>
  <c r="M100" i="10"/>
  <c r="G139" i="11" l="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8" i="10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8" i="16"/>
  <c r="I23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8" i="13"/>
  <c r="E23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8" i="13"/>
  <c r="M23" i="16" l="1"/>
  <c r="K23" i="16"/>
  <c r="I23" i="16"/>
  <c r="G23" i="16"/>
  <c r="E23" i="16"/>
  <c r="C23" i="16"/>
  <c r="E11" i="14"/>
  <c r="C11" i="14"/>
  <c r="G23" i="13"/>
  <c r="C23" i="13"/>
  <c r="Q9" i="12"/>
  <c r="O9" i="12"/>
  <c r="M9" i="12"/>
  <c r="K9" i="12"/>
  <c r="I9" i="12"/>
  <c r="G9" i="12"/>
  <c r="E9" i="12"/>
  <c r="C9" i="12"/>
  <c r="E139" i="11"/>
  <c r="C139" i="11"/>
  <c r="S31" i="8"/>
  <c r="Q31" i="8"/>
  <c r="O31" i="8"/>
  <c r="M31" i="8"/>
  <c r="K31" i="8"/>
  <c r="I31" i="8"/>
  <c r="M9" i="7"/>
  <c r="K9" i="7"/>
  <c r="I9" i="7"/>
  <c r="G9" i="7"/>
  <c r="E9" i="7"/>
  <c r="C9" i="7"/>
  <c r="I23" i="6"/>
  <c r="G23" i="6"/>
  <c r="E23" i="6"/>
  <c r="C23" i="6"/>
  <c r="W106" i="1"/>
  <c r="U106" i="1"/>
  <c r="O106" i="1"/>
  <c r="K106" i="1"/>
  <c r="G106" i="1"/>
  <c r="E106" i="1"/>
</calcChain>
</file>

<file path=xl/sharedStrings.xml><?xml version="1.0" encoding="utf-8"?>
<sst xmlns="http://schemas.openxmlformats.org/spreadsheetml/2006/main" count="1369" uniqueCount="226">
  <si>
    <t>صندوق سرمایه‌گذاری مشترک امید توسعه مفید</t>
  </si>
  <si>
    <t>صورت وضعیت پورتفوی</t>
  </si>
  <si>
    <t>برای ماه منتهی به 1404/02/31</t>
  </si>
  <si>
    <t>نام شرکت</t>
  </si>
  <si>
    <t>1404/01/31</t>
  </si>
  <si>
    <t>تغییرات طی دوره</t>
  </si>
  <si>
    <t>1404/02/31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</si>
  <si>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</si>
  <si>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</si>
  <si>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</si>
  <si>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</si>
  <si>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</si>
  <si>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</si>
  <si>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</si>
  <si>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</si>
  <si>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یاساتایرورابر</t>
  </si>
  <si>
    <t>ایران‌ خودرو</t>
  </si>
  <si>
    <t>بانک تجارت</t>
  </si>
  <si>
    <t>بانک خاورمیانه</t>
  </si>
  <si>
    <t>بانک ملت</t>
  </si>
  <si>
    <t>بهمن  دیزل</t>
  </si>
  <si>
    <t>پارس  مینو</t>
  </si>
  <si>
    <t>پارس فولاد سبزوار</t>
  </si>
  <si>
    <t>پارس‌ دارو</t>
  </si>
  <si>
    <t>پالایش نفت اصفهان</t>
  </si>
  <si>
    <t>پالایش نفت بندرعباس</t>
  </si>
  <si>
    <t>پالایش نفت تبریز</t>
  </si>
  <si>
    <t>پاکدیس</t>
  </si>
  <si>
    <t>پتروشیمی پردیس</t>
  </si>
  <si>
    <t>پتروشیمی تندگویان</t>
  </si>
  <si>
    <t>پتروشیمی جم پیلن</t>
  </si>
  <si>
    <t>پتروشیمی زاگرس</t>
  </si>
  <si>
    <t>پتروشیمی شیراز</t>
  </si>
  <si>
    <t>پخش هجرت</t>
  </si>
  <si>
    <t>تراکتورسازی ایران</t>
  </si>
  <si>
    <t>توزیع دارو پخش</t>
  </si>
  <si>
    <t>توسعه معادن وص.معدنی خاورمیانه</t>
  </si>
  <si>
    <t>توسعه معادن وفلزات</t>
  </si>
  <si>
    <t>توسعه معدنی و صنعتی صبانور</t>
  </si>
  <si>
    <t>توسعه نیشکر و  صنایع جانبی</t>
  </si>
  <si>
    <t>تولید انرژی برق شمس پاسارگاد</t>
  </si>
  <si>
    <t>تولیدات پتروشیمی قائد بصیر</t>
  </si>
  <si>
    <t>تولیدی برنا باطری</t>
  </si>
  <si>
    <t>تولیدی چدن سازان</t>
  </si>
  <si>
    <t>ح . پارس‌ دارو</t>
  </si>
  <si>
    <t>ح . معدنی و صنعتی گل گهر</t>
  </si>
  <si>
    <t>ح توسعه معدنی و صنعتی صبانور</t>
  </si>
  <si>
    <t>ح.زغال سنگ پروده طبس</t>
  </si>
  <si>
    <t>حمل و نقل گهرترابر سیرجان</t>
  </si>
  <si>
    <t>داروپخش‌ (هلدینگ‌</t>
  </si>
  <si>
    <t>دامداری تلیسه نمونه</t>
  </si>
  <si>
    <t>زغال سنگ پروده طبس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</si>
  <si>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</si>
  <si>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</si>
  <si>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</si>
  <si>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</si>
  <si>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سرمایه‌ گذاری‌ آتیه‌ دماوند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</si>
  <si>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</si>
  <si>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</si>
  <si>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</si>
  <si>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</si>
  <si>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</si>
  <si>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</si>
  <si>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</si>
  <si>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</si>
  <si>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 هرمزگان</t>
  </si>
  <si>
    <t>سیمان‌ شمال‌</t>
  </si>
  <si>
    <t>شرکت صنایع غذایی مینو شرق</t>
  </si>
  <si>
    <t>شمش طلا</t>
  </si>
  <si>
    <t>صبا فولاد خلیج فارس</t>
  </si>
  <si>
    <t>صنایع ارتباطی آوا</t>
  </si>
  <si>
    <t>صنایع الکترونیک مادیران</t>
  </si>
  <si>
    <t>صنایع پتروشیمی کرمانشاه</t>
  </si>
  <si>
    <t>صنایع‌ کاشی‌ و سرامیک‌ سینا</t>
  </si>
  <si>
    <t>صنعتی دوده فام</t>
  </si>
  <si>
    <t>فولاد آلیاژی ایران</t>
  </si>
  <si>
    <t>فولاد مبارکه اصفهان</t>
  </si>
  <si>
    <t>گروه‌بهمن‌</t>
  </si>
  <si>
    <t>گسترش سوخت سبززاگرس(سهامی عام)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</si>
  <si>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</si>
  <si>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</si>
  <si>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</si>
  <si>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</si>
  <si>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مدیریت نیروگاهی ایرانیان مپنا</t>
  </si>
  <si>
    <t>معدنی و صنعتی گل گهر</t>
  </si>
  <si>
    <t>ملی  صنایع  مس  ایران</t>
  </si>
  <si>
    <t>موتوژن‌</t>
  </si>
  <si>
    <t>نفت  بهران</t>
  </si>
  <si>
    <t>نفت سپاهان</t>
  </si>
  <si>
    <t>نوردوقطعات‌ فولادی‌</t>
  </si>
  <si>
    <t>کاشی‌ پارس‌</t>
  </si>
  <si>
    <t>کانی کربن طبس</t>
  </si>
  <si>
    <t>کشت و دام قیام اصفهان</t>
  </si>
  <si>
    <t>کشت و دامداری فکا</t>
  </si>
  <si>
    <t>کشت و صنعت جوین</t>
  </si>
  <si>
    <t>کشت و صنعت دشت خرم دره</t>
  </si>
  <si>
    <t>کشتیرانی جمهوری اسلامی ایران</t>
  </si>
  <si>
    <t>کویر تایر</t>
  </si>
  <si>
    <t>گروه‌صنعتی‌سپاهان‌</t>
  </si>
  <si>
    <t>س.ص.بازنشستگی کارکنان بانکها</t>
  </si>
  <si>
    <t>گروه مالی صبا تامین</t>
  </si>
  <si>
    <t>فولاد کاوه جنوب کیش</t>
  </si>
  <si>
    <t>بین المللی توسعه ص. معادن غدیر</t>
  </si>
  <si>
    <t>تامین سرمایه کاردان</t>
  </si>
  <si>
    <t>گروه توسعه مالی مهرآیندگان</t>
  </si>
  <si>
    <t>فولاد سیرجان ایرانیان</t>
  </si>
  <si>
    <t>گ.مدیریت ارزش سرمایه ص ب کشوری</t>
  </si>
  <si>
    <t>صنایع فروآلیاژ ایران</t>
  </si>
  <si>
    <t>بانک سامان</t>
  </si>
  <si>
    <t>بانک صادرات ایران</t>
  </si>
  <si>
    <t>توکاریل</t>
  </si>
  <si>
    <t>دریایی و کشتیرانی خط دریابندر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</si>
  <si>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</si>
  <si>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</si>
  <si>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</si>
  <si>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</si>
  <si>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</si>
  <si>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</si>
  <si>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</si>
  <si>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</si>
  <si>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</si>
  <si>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</si>
  <si>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</si>
  <si>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</si>
  <si>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</si>
  <si>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</si>
  <si>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</si>
  <si>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بانک خاورمیانه آفریقا</t>
  </si>
  <si>
    <t>بانک صادرات بورس کالا</t>
  </si>
  <si>
    <t xml:space="preserve">بانک صادرات سپهبد قرنی  </t>
  </si>
  <si>
    <t xml:space="preserve">بانک صادرات بورس کالا	</t>
  </si>
  <si>
    <t>بانک صادرات طالقانی</t>
  </si>
  <si>
    <t>بانک ملت مستقل</t>
  </si>
  <si>
    <t>بانک ملت مستقل مرکزی</t>
  </si>
  <si>
    <t xml:space="preserve">بانک ملت مستقل </t>
  </si>
  <si>
    <t>1404/02/22</t>
  </si>
  <si>
    <t>بانک ملت چهارراه جهان کودک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</si>
  <si>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</si>
  <si>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</si>
  <si>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</si>
  <si>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</si>
  <si>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</si>
  <si>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</si>
  <si>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</si>
  <si>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</si>
  <si>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</si>
  <si>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بانک صادرات سپهبد قرنی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</si>
  <si>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</si>
  <si>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</si>
  <si>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</si>
  <si>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</si>
  <si>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</si>
  <si>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</si>
  <si>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1404/01/27</t>
  </si>
  <si>
    <t>1403/09/25</t>
  </si>
  <si>
    <t>1403/12/25</t>
  </si>
  <si>
    <t>1403/12/08</t>
  </si>
  <si>
    <t>1403/12/20</t>
  </si>
  <si>
    <t>1403/12/23</t>
  </si>
  <si>
    <t>1403/11/13</t>
  </si>
  <si>
    <t>1404/02/23</t>
  </si>
  <si>
    <t>1403/10/19</t>
  </si>
  <si>
    <t>1403/09/10</t>
  </si>
  <si>
    <t>1403/07/10</t>
  </si>
  <si>
    <t>1403/12/05</t>
  </si>
  <si>
    <t>1404/01/20</t>
  </si>
  <si>
    <t>1404/02/15</t>
  </si>
  <si>
    <t>1404/02/30</t>
  </si>
  <si>
    <t>1403/07/30</t>
  </si>
  <si>
    <t>1403/12/06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</si>
  <si>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</si>
  <si>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</si>
  <si>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</si>
  <si>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</si>
  <si>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</si>
  <si>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بیمه اتکایی ایران معین</t>
  </si>
  <si>
    <t>قاسم ایران</t>
  </si>
  <si>
    <t>نورایستا پلاستیک</t>
  </si>
  <si>
    <t>مس‌ شهیدباهنر</t>
  </si>
  <si>
    <t>ح . توسعه‌معادن‌وفلزات‌</t>
  </si>
  <si>
    <t>دارویی و نهاده های زاگرس دارو</t>
  </si>
  <si>
    <t>ح.توسعه م وص.معدنی خاورمیانه</t>
  </si>
  <si>
    <t>ح . موتوژن‌</t>
  </si>
  <si>
    <t>ح . حمل و نقل گهرترابر سیرجان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</si>
  <si>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</si>
  <si>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</si>
  <si>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</si>
  <si>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</si>
  <si>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</si>
  <si>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</si>
  <si>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</si>
  <si>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</si>
  <si>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</si>
  <si>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</si>
  <si>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</si>
  <si>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</si>
  <si>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</si>
  <si>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</si>
  <si>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</si>
  <si>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</si>
  <si>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اختیارف شستا-1100-1403/07/11</t>
  </si>
  <si>
    <t>اختیارف شستا-950-1403/08/09</t>
  </si>
  <si>
    <t>اختیارخ شستا-1100-1403/07/11</t>
  </si>
  <si>
    <t>اختیارخ شستا-950-1403/08/09</t>
  </si>
  <si>
    <t>اختیارخ شستا-1200-1403/08/09</t>
  </si>
  <si>
    <t>اختیارخ خودرو-2600-1403/07/04</t>
  </si>
  <si>
    <t>اختیارخ خودرو-2600-1403/08/02</t>
  </si>
  <si>
    <t>اختیارخ خساپا-2400-1403/07/25</t>
  </si>
  <si>
    <t>اختیارخ خساپا-2600-1403/07/25</t>
  </si>
  <si>
    <t>اختیارخ خساپا-2200-1403/08/30</t>
  </si>
  <si>
    <t>اختیارخ خساپا-2400-1403/08/30</t>
  </si>
  <si>
    <t>اختیارخ وبملت-1800-1403/07/25</t>
  </si>
  <si>
    <t>اختیارخ وبملت-1900-1403/07/25</t>
  </si>
  <si>
    <t>اختیارخ وبملت-2000-1403/07/25</t>
  </si>
  <si>
    <t>اختیارخ خودرو-2400-1403/09/07</t>
  </si>
  <si>
    <t>اختیارخ خودرو-2600-1403/09/07</t>
  </si>
  <si>
    <t>اختیارخ شستا-850-1403/09/14</t>
  </si>
  <si>
    <t>اختیارخ شستا-950-1403/09/14</t>
  </si>
  <si>
    <t>اختیارخ وبملت-2000-1403/09/28</t>
  </si>
  <si>
    <t>اختیارخ وبملت-2200-1403/09/28</t>
  </si>
  <si>
    <t>اختیارخ خساپا-3000-1403/11/24</t>
  </si>
  <si>
    <t>اختیارخ وبملت-2400-1403/11/24</t>
  </si>
  <si>
    <t>اختیارخ وبملت-2600-1403/11/24</t>
  </si>
  <si>
    <t>اختیارخ شستا-1600-1404/04/11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</si>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</sst>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6" x14ac:knownFonts="1">
    <font>
      <sz val="11"/>
      <name val="Calibri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2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5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6"/>
  <sheetViews>
    <sheetView rightToLeft="1" topLeftCell="A94" zoomScale="70" zoomScaleNormal="70" workbookViewId="0">
      <selection activeCell="Y108" sqref="Y108"/>
    </sheetView>
  </sheetViews>
  <sheetFormatPr defaultRowHeight="22.5" x14ac:dyDescent="0.25"/>
  <cols>
    <col min="1" max="1" width="40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3" style="1" customWidth="1"/>
    <col min="12" max="12" width="1" style="1" customWidth="1"/>
    <col min="13" max="13" width="20" style="1" customWidth="1"/>
    <col min="14" max="14" width="1" style="1" customWidth="1"/>
    <col min="15" max="15" width="23" style="1" customWidth="1"/>
    <col min="16" max="16" width="1" style="1" customWidth="1"/>
    <col min="17" max="17" width="19" style="1" customWidth="1"/>
    <col min="18" max="18" width="1" style="1" customWidth="1"/>
    <col min="19" max="19" width="17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</row>
    <row r="3" spans="1:25" ht="24" x14ac:dyDescent="0.2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</row>
    <row r="4" spans="1:25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2</v>
      </c>
    </row>
    <row r="6" spans="1:25" ht="24" x14ac:dyDescent="0.2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24" x14ac:dyDescent="0.25">
      <c r="A7" s="11" t="s">
        <v>3</v>
      </c>
      <c r="C7" s="11" t="s">
        <v>7</v>
      </c>
      <c r="E7" s="11" t="s">
        <v>8</v>
      </c>
      <c r="G7" s="11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5" ht="24" x14ac:dyDescent="0.25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5" ht="24" x14ac:dyDescent="0.25">
      <c r="A9" s="2" t="s">
        <v>15</v>
      </c>
      <c r="C9" s="1">
        <v>7989424</v>
      </c>
      <c r="E9" s="1">
        <v>115279708248</v>
      </c>
      <c r="G9" s="1">
        <v>155819821511.664</v>
      </c>
      <c r="I9" s="1">
        <v>0</v>
      </c>
      <c r="K9" s="1">
        <v>0</v>
      </c>
      <c r="M9" s="1">
        <v>0</v>
      </c>
      <c r="O9" s="1">
        <v>0</v>
      </c>
      <c r="Q9" s="1">
        <v>7989424</v>
      </c>
      <c r="S9" s="1">
        <v>18050</v>
      </c>
      <c r="U9" s="1">
        <v>115279708248</v>
      </c>
      <c r="W9" s="1">
        <v>143351059035.95999</v>
      </c>
      <c r="Y9" s="3">
        <v>4.1030876809736395E-3</v>
      </c>
    </row>
    <row r="10" spans="1:25" ht="24" x14ac:dyDescent="0.25">
      <c r="A10" s="2" t="s">
        <v>16</v>
      </c>
      <c r="C10" s="1">
        <v>85291613</v>
      </c>
      <c r="E10" s="1">
        <v>33524199994</v>
      </c>
      <c r="G10" s="1">
        <v>38576778195.705704</v>
      </c>
      <c r="I10" s="1">
        <v>0</v>
      </c>
      <c r="K10" s="1">
        <v>0</v>
      </c>
      <c r="M10" s="1">
        <v>-85291613</v>
      </c>
      <c r="O10" s="1">
        <v>59677838423</v>
      </c>
      <c r="Q10" s="1">
        <v>0</v>
      </c>
      <c r="S10" s="1">
        <v>0</v>
      </c>
      <c r="U10" s="1">
        <v>0</v>
      </c>
      <c r="W10" s="1">
        <v>0</v>
      </c>
      <c r="Y10" s="3">
        <v>0</v>
      </c>
    </row>
    <row r="11" spans="1:25" ht="24" x14ac:dyDescent="0.25">
      <c r="A11" s="2" t="s">
        <v>17</v>
      </c>
      <c r="C11" s="1">
        <v>163600000</v>
      </c>
      <c r="E11" s="1">
        <v>86555847606</v>
      </c>
      <c r="G11" s="1">
        <v>102129492240</v>
      </c>
      <c r="I11" s="1">
        <v>0</v>
      </c>
      <c r="K11" s="1">
        <v>0</v>
      </c>
      <c r="M11" s="1">
        <v>-163600000</v>
      </c>
      <c r="O11" s="1">
        <v>102454747549</v>
      </c>
      <c r="Q11" s="1">
        <v>0</v>
      </c>
      <c r="S11" s="1">
        <v>0</v>
      </c>
      <c r="U11" s="1">
        <v>0</v>
      </c>
      <c r="W11" s="1">
        <v>0</v>
      </c>
      <c r="Y11" s="3">
        <v>0</v>
      </c>
    </row>
    <row r="12" spans="1:25" ht="24" x14ac:dyDescent="0.25">
      <c r="A12" s="2" t="s">
        <v>18</v>
      </c>
      <c r="C12" s="1">
        <v>71100000</v>
      </c>
      <c r="E12" s="1">
        <v>186950109647</v>
      </c>
      <c r="G12" s="1">
        <v>268855136820</v>
      </c>
      <c r="I12" s="1">
        <v>126808791</v>
      </c>
      <c r="K12" s="1">
        <v>541886875630</v>
      </c>
      <c r="M12" s="1">
        <v>0</v>
      </c>
      <c r="O12" s="1">
        <v>0</v>
      </c>
      <c r="Q12" s="1">
        <v>197908791</v>
      </c>
      <c r="S12" s="1">
        <v>4339</v>
      </c>
      <c r="U12" s="1">
        <v>728836985277</v>
      </c>
      <c r="W12" s="1">
        <v>853616822996.31299</v>
      </c>
      <c r="Y12" s="3">
        <v>2.4432778482853239E-2</v>
      </c>
    </row>
    <row r="13" spans="1:25" ht="24" x14ac:dyDescent="0.25">
      <c r="A13" s="2" t="s">
        <v>19</v>
      </c>
      <c r="C13" s="1">
        <v>106065075</v>
      </c>
      <c r="E13" s="1">
        <v>93446579361</v>
      </c>
      <c r="G13" s="1">
        <v>306918338496.716</v>
      </c>
      <c r="I13" s="1">
        <v>0</v>
      </c>
      <c r="K13" s="1">
        <v>0</v>
      </c>
      <c r="M13" s="1">
        <v>-106065075</v>
      </c>
      <c r="O13" s="1">
        <v>278949871148</v>
      </c>
      <c r="Q13" s="1">
        <v>0</v>
      </c>
      <c r="S13" s="1">
        <v>0</v>
      </c>
      <c r="U13" s="1">
        <v>0</v>
      </c>
      <c r="W13" s="1">
        <v>0</v>
      </c>
      <c r="Y13" s="3">
        <v>0</v>
      </c>
    </row>
    <row r="14" spans="1:25" ht="24" x14ac:dyDescent="0.25">
      <c r="A14" s="2" t="s">
        <v>20</v>
      </c>
      <c r="C14" s="1">
        <v>113038478</v>
      </c>
      <c r="E14" s="1">
        <v>373458782267</v>
      </c>
      <c r="G14" s="1">
        <v>163267651328.22299</v>
      </c>
      <c r="I14" s="1">
        <v>0</v>
      </c>
      <c r="K14" s="1">
        <v>0</v>
      </c>
      <c r="M14" s="1">
        <v>-113038478</v>
      </c>
      <c r="O14" s="1">
        <v>189548497923</v>
      </c>
      <c r="Q14" s="1">
        <v>0</v>
      </c>
      <c r="S14" s="1">
        <v>0</v>
      </c>
      <c r="U14" s="1">
        <v>0</v>
      </c>
      <c r="W14" s="1">
        <v>0</v>
      </c>
      <c r="Y14" s="3">
        <v>0</v>
      </c>
    </row>
    <row r="15" spans="1:25" ht="24" x14ac:dyDescent="0.25">
      <c r="A15" s="2" t="s">
        <v>21</v>
      </c>
      <c r="C15" s="1">
        <v>65424261</v>
      </c>
      <c r="E15" s="1">
        <v>251825355332</v>
      </c>
      <c r="G15" s="1">
        <v>295063734417.66602</v>
      </c>
      <c r="I15" s="1">
        <v>0</v>
      </c>
      <c r="K15" s="1">
        <v>0</v>
      </c>
      <c r="M15" s="1">
        <v>-65424261</v>
      </c>
      <c r="O15" s="1">
        <v>370907841789</v>
      </c>
      <c r="Q15" s="1">
        <v>0</v>
      </c>
      <c r="S15" s="1">
        <v>0</v>
      </c>
      <c r="U15" s="1">
        <v>0</v>
      </c>
      <c r="W15" s="1">
        <v>0</v>
      </c>
      <c r="Y15" s="3">
        <v>0</v>
      </c>
    </row>
    <row r="16" spans="1:25" ht="24" x14ac:dyDescent="0.25">
      <c r="A16" s="2" t="s">
        <v>22</v>
      </c>
      <c r="C16" s="1">
        <v>6277074</v>
      </c>
      <c r="E16" s="1">
        <v>310047254078</v>
      </c>
      <c r="G16" s="1">
        <v>246219564666.76199</v>
      </c>
      <c r="I16" s="1">
        <v>0</v>
      </c>
      <c r="K16" s="1">
        <v>0</v>
      </c>
      <c r="M16" s="1">
        <v>-4173160</v>
      </c>
      <c r="O16" s="1">
        <v>144488533685</v>
      </c>
      <c r="Q16" s="1">
        <v>2103914</v>
      </c>
      <c r="S16" s="1">
        <v>33790</v>
      </c>
      <c r="U16" s="1">
        <v>103919877149</v>
      </c>
      <c r="W16" s="1">
        <v>70668261098.343002</v>
      </c>
      <c r="Y16" s="3">
        <v>2.022713145605036E-3</v>
      </c>
    </row>
    <row r="17" spans="1:25" ht="24" x14ac:dyDescent="0.25">
      <c r="A17" s="2" t="s">
        <v>23</v>
      </c>
      <c r="C17" s="1">
        <v>18245071</v>
      </c>
      <c r="E17" s="1">
        <v>348248859012</v>
      </c>
      <c r="G17" s="1">
        <v>485514448393.513</v>
      </c>
      <c r="I17" s="1">
        <v>0</v>
      </c>
      <c r="K17" s="1">
        <v>0</v>
      </c>
      <c r="M17" s="1">
        <v>-8338762</v>
      </c>
      <c r="O17" s="1">
        <v>260274857290</v>
      </c>
      <c r="Q17" s="1">
        <v>9906309</v>
      </c>
      <c r="S17" s="1">
        <v>31270</v>
      </c>
      <c r="U17" s="1">
        <v>189084537227</v>
      </c>
      <c r="W17" s="1">
        <v>307927149249.54199</v>
      </c>
      <c r="Y17" s="3">
        <v>8.8136920732911142E-3</v>
      </c>
    </row>
    <row r="18" spans="1:25" ht="24" x14ac:dyDescent="0.25">
      <c r="A18" s="2" t="s">
        <v>24</v>
      </c>
      <c r="C18" s="1">
        <v>48304426</v>
      </c>
      <c r="E18" s="1">
        <v>175405949966</v>
      </c>
      <c r="G18" s="1">
        <v>178431226496.255</v>
      </c>
      <c r="I18" s="1">
        <v>94500000</v>
      </c>
      <c r="K18" s="1">
        <v>379311879114</v>
      </c>
      <c r="M18" s="1">
        <v>0</v>
      </c>
      <c r="O18" s="1">
        <v>0</v>
      </c>
      <c r="Q18" s="1">
        <v>142804426</v>
      </c>
      <c r="S18" s="1">
        <v>4202</v>
      </c>
      <c r="U18" s="1">
        <v>554717829080</v>
      </c>
      <c r="W18" s="1">
        <v>596493816073.59094</v>
      </c>
      <c r="Y18" s="3">
        <v>1.7073235767965645E-2</v>
      </c>
    </row>
    <row r="19" spans="1:25" ht="24" x14ac:dyDescent="0.25">
      <c r="A19" s="2" t="s">
        <v>25</v>
      </c>
      <c r="C19" s="1">
        <v>53548073</v>
      </c>
      <c r="E19" s="1">
        <v>484988850783</v>
      </c>
      <c r="G19" s="1">
        <v>511002834870.23999</v>
      </c>
      <c r="I19" s="1">
        <v>20200000</v>
      </c>
      <c r="K19" s="1">
        <v>199761205857</v>
      </c>
      <c r="M19" s="1">
        <v>-10000000</v>
      </c>
      <c r="O19" s="1">
        <v>109047285713</v>
      </c>
      <c r="Q19" s="1">
        <v>63748073</v>
      </c>
      <c r="S19" s="1">
        <v>10500</v>
      </c>
      <c r="U19" s="1">
        <v>591900165278</v>
      </c>
      <c r="W19" s="1">
        <v>665372105639.32495</v>
      </c>
      <c r="Y19" s="3">
        <v>1.9044715178751191E-2</v>
      </c>
    </row>
    <row r="20" spans="1:25" ht="24" x14ac:dyDescent="0.25">
      <c r="A20" s="2" t="s">
        <v>26</v>
      </c>
      <c r="C20" s="1">
        <v>47866751</v>
      </c>
      <c r="E20" s="1">
        <v>736282488513</v>
      </c>
      <c r="G20" s="1">
        <v>916428238195.65295</v>
      </c>
      <c r="I20" s="1">
        <v>0</v>
      </c>
      <c r="K20" s="1">
        <v>0</v>
      </c>
      <c r="M20" s="1">
        <v>-16581289</v>
      </c>
      <c r="O20" s="1">
        <v>390488996920</v>
      </c>
      <c r="Q20" s="1">
        <v>31285462</v>
      </c>
      <c r="S20" s="1">
        <v>23780</v>
      </c>
      <c r="U20" s="1">
        <v>481230443554</v>
      </c>
      <c r="W20" s="1">
        <v>739541675056.15796</v>
      </c>
      <c r="Y20" s="3">
        <v>2.1167645058892404E-2</v>
      </c>
    </row>
    <row r="21" spans="1:25" ht="24" x14ac:dyDescent="0.25">
      <c r="A21" s="2" t="s">
        <v>27</v>
      </c>
      <c r="C21" s="1">
        <v>13788440</v>
      </c>
      <c r="E21" s="1">
        <v>287868012199</v>
      </c>
      <c r="G21" s="1">
        <v>309764612473.20001</v>
      </c>
      <c r="I21" s="1">
        <v>218125</v>
      </c>
      <c r="K21" s="1">
        <v>6368469096</v>
      </c>
      <c r="M21" s="1">
        <v>-8501426</v>
      </c>
      <c r="O21" s="1">
        <v>232934069706</v>
      </c>
      <c r="Q21" s="1">
        <v>5505139</v>
      </c>
      <c r="S21" s="1">
        <v>27700</v>
      </c>
      <c r="U21" s="1">
        <v>116678891945</v>
      </c>
      <c r="W21" s="1">
        <v>151585020815.715</v>
      </c>
      <c r="Y21" s="3">
        <v>4.3387655153148954E-3</v>
      </c>
    </row>
    <row r="22" spans="1:25" ht="24" x14ac:dyDescent="0.25">
      <c r="A22" s="2" t="s">
        <v>28</v>
      </c>
      <c r="C22" s="1">
        <v>3402614</v>
      </c>
      <c r="E22" s="1">
        <v>252665539275</v>
      </c>
      <c r="G22" s="1">
        <v>1013594352422.59</v>
      </c>
      <c r="I22" s="1">
        <v>0</v>
      </c>
      <c r="K22" s="1">
        <v>0</v>
      </c>
      <c r="M22" s="1">
        <v>0</v>
      </c>
      <c r="O22" s="1">
        <v>0</v>
      </c>
      <c r="Q22" s="1">
        <v>3402614</v>
      </c>
      <c r="S22" s="1">
        <v>281110</v>
      </c>
      <c r="U22" s="1">
        <v>252665539275</v>
      </c>
      <c r="W22" s="1">
        <v>950817594051.83704</v>
      </c>
      <c r="Y22" s="3">
        <v>2.7214922465472954E-2</v>
      </c>
    </row>
    <row r="23" spans="1:25" ht="24" x14ac:dyDescent="0.25">
      <c r="A23" s="2" t="s">
        <v>29</v>
      </c>
      <c r="C23" s="1">
        <v>17051968</v>
      </c>
      <c r="E23" s="1">
        <v>178002229923</v>
      </c>
      <c r="G23" s="1">
        <v>158148247014.43201</v>
      </c>
      <c r="I23" s="1">
        <v>0</v>
      </c>
      <c r="K23" s="1">
        <v>0</v>
      </c>
      <c r="M23" s="1">
        <v>-17051968</v>
      </c>
      <c r="O23" s="1">
        <v>183868385644</v>
      </c>
      <c r="Q23" s="1">
        <v>0</v>
      </c>
      <c r="S23" s="1">
        <v>0</v>
      </c>
      <c r="U23" s="1">
        <v>0</v>
      </c>
      <c r="W23" s="1">
        <v>0</v>
      </c>
      <c r="Y23" s="3">
        <v>0</v>
      </c>
    </row>
    <row r="24" spans="1:25" ht="24" x14ac:dyDescent="0.25">
      <c r="A24" s="2" t="s">
        <v>30</v>
      </c>
      <c r="C24" s="1">
        <v>474965</v>
      </c>
      <c r="E24" s="1">
        <v>78028434799</v>
      </c>
      <c r="G24" s="1">
        <v>81618661712.677505</v>
      </c>
      <c r="I24" s="1">
        <v>0</v>
      </c>
      <c r="K24" s="1">
        <v>0</v>
      </c>
      <c r="M24" s="1">
        <v>-474965</v>
      </c>
      <c r="O24" s="1">
        <v>79188464461</v>
      </c>
      <c r="Q24" s="1">
        <v>0</v>
      </c>
      <c r="S24" s="1">
        <v>0</v>
      </c>
      <c r="U24" s="1">
        <v>0</v>
      </c>
      <c r="W24" s="1">
        <v>0</v>
      </c>
      <c r="Y24" s="3">
        <v>0</v>
      </c>
    </row>
    <row r="25" spans="1:25" ht="24" x14ac:dyDescent="0.25">
      <c r="A25" s="2" t="s">
        <v>31</v>
      </c>
      <c r="C25" s="1">
        <v>590000</v>
      </c>
      <c r="E25" s="1">
        <v>80307188016</v>
      </c>
      <c r="G25" s="1">
        <v>64748440800</v>
      </c>
      <c r="I25" s="1">
        <v>0</v>
      </c>
      <c r="K25" s="1">
        <v>0</v>
      </c>
      <c r="M25" s="1">
        <v>-590000</v>
      </c>
      <c r="O25" s="1">
        <v>69278964828</v>
      </c>
      <c r="Q25" s="1">
        <v>0</v>
      </c>
      <c r="S25" s="1">
        <v>0</v>
      </c>
      <c r="U25" s="1">
        <v>0</v>
      </c>
      <c r="W25" s="1">
        <v>0</v>
      </c>
      <c r="Y25" s="3">
        <v>0</v>
      </c>
    </row>
    <row r="26" spans="1:25" ht="24" x14ac:dyDescent="0.25">
      <c r="A26" s="2" t="s">
        <v>32</v>
      </c>
      <c r="C26" s="1">
        <v>10083993</v>
      </c>
      <c r="E26" s="1">
        <v>253446531474</v>
      </c>
      <c r="G26" s="1">
        <v>411885882299.39801</v>
      </c>
      <c r="I26" s="1">
        <v>0</v>
      </c>
      <c r="K26" s="1">
        <v>0</v>
      </c>
      <c r="M26" s="1">
        <v>0</v>
      </c>
      <c r="O26" s="1">
        <v>0</v>
      </c>
      <c r="Q26" s="1">
        <v>10083993</v>
      </c>
      <c r="S26" s="1">
        <v>36100</v>
      </c>
      <c r="U26" s="1">
        <v>253446531474</v>
      </c>
      <c r="W26" s="1">
        <v>361866156023.565</v>
      </c>
      <c r="Y26" s="3">
        <v>1.0357569570303045E-2</v>
      </c>
    </row>
    <row r="27" spans="1:25" ht="24" x14ac:dyDescent="0.25">
      <c r="A27" s="2" t="s">
        <v>33</v>
      </c>
      <c r="C27" s="1">
        <v>5401936</v>
      </c>
      <c r="E27" s="1">
        <v>204300030953</v>
      </c>
      <c r="G27" s="1">
        <v>175592279522.16</v>
      </c>
      <c r="I27" s="1">
        <v>0</v>
      </c>
      <c r="K27" s="1">
        <v>0</v>
      </c>
      <c r="M27" s="1">
        <v>0</v>
      </c>
      <c r="O27" s="1">
        <v>0</v>
      </c>
      <c r="Q27" s="1">
        <v>5401936</v>
      </c>
      <c r="S27" s="1">
        <v>31950</v>
      </c>
      <c r="U27" s="1">
        <v>204300030953</v>
      </c>
      <c r="W27" s="1">
        <v>171564933661.56</v>
      </c>
      <c r="Y27" s="3">
        <v>4.9106436361744613E-3</v>
      </c>
    </row>
    <row r="28" spans="1:25" ht="24" x14ac:dyDescent="0.25">
      <c r="A28" s="2" t="s">
        <v>34</v>
      </c>
      <c r="C28" s="1">
        <v>166602619</v>
      </c>
      <c r="E28" s="1">
        <v>362165898104</v>
      </c>
      <c r="G28" s="1">
        <v>823750772415.90906</v>
      </c>
      <c r="I28" s="1">
        <v>0</v>
      </c>
      <c r="K28" s="1">
        <v>0</v>
      </c>
      <c r="M28" s="1">
        <v>-102733799</v>
      </c>
      <c r="O28" s="1">
        <v>601466346208</v>
      </c>
      <c r="Q28" s="1">
        <v>63868820</v>
      </c>
      <c r="S28" s="1">
        <v>5750</v>
      </c>
      <c r="U28" s="1">
        <v>138840005599</v>
      </c>
      <c r="W28" s="1">
        <v>365060602995.75</v>
      </c>
      <c r="Y28" s="3">
        <v>1.0449003118874233E-2</v>
      </c>
    </row>
    <row r="29" spans="1:25" ht="24" x14ac:dyDescent="0.25">
      <c r="A29" s="2" t="s">
        <v>35</v>
      </c>
      <c r="C29" s="1">
        <v>175343766</v>
      </c>
      <c r="E29" s="1">
        <v>321625628858</v>
      </c>
      <c r="G29" s="1">
        <v>277137748241.75702</v>
      </c>
      <c r="I29" s="1">
        <v>0</v>
      </c>
      <c r="K29" s="1">
        <v>0</v>
      </c>
      <c r="M29" s="1">
        <v>0</v>
      </c>
      <c r="O29" s="1">
        <v>0</v>
      </c>
      <c r="Q29" s="1">
        <v>175343766</v>
      </c>
      <c r="S29" s="1">
        <v>1724</v>
      </c>
      <c r="U29" s="1">
        <v>321625628858</v>
      </c>
      <c r="W29" s="1">
        <v>300494011301.125</v>
      </c>
      <c r="Y29" s="3">
        <v>8.6009359419291775E-3</v>
      </c>
    </row>
    <row r="30" spans="1:25" ht="24" x14ac:dyDescent="0.25">
      <c r="A30" s="2" t="s">
        <v>36</v>
      </c>
      <c r="C30" s="1">
        <v>69000000</v>
      </c>
      <c r="E30" s="1">
        <v>299240251326</v>
      </c>
      <c r="G30" s="1">
        <v>304537158000</v>
      </c>
      <c r="I30" s="1">
        <v>0</v>
      </c>
      <c r="K30" s="1">
        <v>0</v>
      </c>
      <c r="M30" s="1">
        <v>0</v>
      </c>
      <c r="O30" s="1">
        <v>0</v>
      </c>
      <c r="Q30" s="1">
        <v>69000000</v>
      </c>
      <c r="S30" s="1">
        <v>4618</v>
      </c>
      <c r="U30" s="1">
        <v>299240251326</v>
      </c>
      <c r="W30" s="1">
        <v>316746080100</v>
      </c>
      <c r="Y30" s="3">
        <v>9.0661132746077747E-3</v>
      </c>
    </row>
    <row r="31" spans="1:25" ht="24" x14ac:dyDescent="0.25">
      <c r="A31" s="2" t="s">
        <v>37</v>
      </c>
      <c r="C31" s="1">
        <v>173085859</v>
      </c>
      <c r="E31" s="1">
        <v>398823279426</v>
      </c>
      <c r="G31" s="1">
        <v>439775131243.15601</v>
      </c>
      <c r="I31" s="1">
        <v>0</v>
      </c>
      <c r="K31" s="1">
        <v>0</v>
      </c>
      <c r="M31" s="1">
        <v>0</v>
      </c>
      <c r="O31" s="1">
        <v>0</v>
      </c>
      <c r="Q31" s="1">
        <v>173085859</v>
      </c>
      <c r="S31" s="1">
        <v>2362</v>
      </c>
      <c r="U31" s="1">
        <v>398823279426</v>
      </c>
      <c r="W31" s="1">
        <v>406396267604.20001</v>
      </c>
      <c r="Y31" s="3">
        <v>1.163213952107719E-2</v>
      </c>
    </row>
    <row r="32" spans="1:25" ht="24" x14ac:dyDescent="0.25">
      <c r="A32" s="2" t="s">
        <v>38</v>
      </c>
      <c r="C32" s="1">
        <v>64693925</v>
      </c>
      <c r="E32" s="1">
        <v>266378518493</v>
      </c>
      <c r="G32" s="1">
        <v>274470795552.19501</v>
      </c>
      <c r="I32" s="1">
        <v>0</v>
      </c>
      <c r="K32" s="1">
        <v>0</v>
      </c>
      <c r="M32" s="1">
        <v>0</v>
      </c>
      <c r="O32" s="1">
        <v>0</v>
      </c>
      <c r="Q32" s="1">
        <v>64693925</v>
      </c>
      <c r="S32" s="1">
        <v>3885</v>
      </c>
      <c r="U32" s="1">
        <v>266378518493</v>
      </c>
      <c r="W32" s="1">
        <v>249840450028.181</v>
      </c>
      <c r="Y32" s="3">
        <v>7.1510966128432042E-3</v>
      </c>
    </row>
    <row r="33" spans="1:25" ht="24" x14ac:dyDescent="0.25">
      <c r="A33" s="2" t="s">
        <v>39</v>
      </c>
      <c r="C33" s="1">
        <v>285750</v>
      </c>
      <c r="E33" s="1">
        <v>12870711745</v>
      </c>
      <c r="G33" s="1">
        <v>15253473588.75</v>
      </c>
      <c r="I33" s="1">
        <v>0</v>
      </c>
      <c r="K33" s="1">
        <v>0</v>
      </c>
      <c r="M33" s="1">
        <v>0</v>
      </c>
      <c r="O33" s="1">
        <v>0</v>
      </c>
      <c r="Q33" s="1">
        <v>285750</v>
      </c>
      <c r="S33" s="1">
        <v>55400</v>
      </c>
      <c r="U33" s="1">
        <v>12870711745</v>
      </c>
      <c r="W33" s="1">
        <v>15736358227.5</v>
      </c>
      <c r="Y33" s="3">
        <v>4.5041632772623225E-4</v>
      </c>
    </row>
    <row r="34" spans="1:25" ht="24" x14ac:dyDescent="0.25">
      <c r="A34" s="2" t="s">
        <v>40</v>
      </c>
      <c r="C34" s="1">
        <v>900000</v>
      </c>
      <c r="E34" s="1">
        <v>3192796429</v>
      </c>
      <c r="G34" s="1">
        <v>3114259245</v>
      </c>
      <c r="I34" s="1">
        <v>0</v>
      </c>
      <c r="K34" s="1">
        <v>0</v>
      </c>
      <c r="M34" s="1">
        <v>0</v>
      </c>
      <c r="O34" s="1">
        <v>0</v>
      </c>
      <c r="Q34" s="1">
        <v>900000</v>
      </c>
      <c r="S34" s="1">
        <v>3868</v>
      </c>
      <c r="U34" s="1">
        <v>3192796429</v>
      </c>
      <c r="W34" s="1">
        <v>3460486860</v>
      </c>
      <c r="Y34" s="3">
        <v>9.904831607749319E-5</v>
      </c>
    </row>
    <row r="35" spans="1:25" ht="24" x14ac:dyDescent="0.25">
      <c r="A35" s="2" t="s">
        <v>41</v>
      </c>
      <c r="C35" s="1">
        <v>20171007</v>
      </c>
      <c r="E35" s="1">
        <v>241529259356</v>
      </c>
      <c r="G35" s="1">
        <v>270688358362.72501</v>
      </c>
      <c r="I35" s="1">
        <v>0</v>
      </c>
      <c r="K35" s="1">
        <v>0</v>
      </c>
      <c r="M35" s="1">
        <v>0</v>
      </c>
      <c r="O35" s="1">
        <v>0</v>
      </c>
      <c r="Q35" s="1">
        <v>20171007</v>
      </c>
      <c r="S35" s="1">
        <v>15430</v>
      </c>
      <c r="U35" s="1">
        <v>241529259356</v>
      </c>
      <c r="W35" s="1">
        <v>309386768113.841</v>
      </c>
      <c r="Y35" s="3">
        <v>8.855470238177357E-3</v>
      </c>
    </row>
    <row r="36" spans="1:25" ht="24" x14ac:dyDescent="0.25">
      <c r="A36" s="2" t="s">
        <v>42</v>
      </c>
      <c r="C36" s="1">
        <v>1000000</v>
      </c>
      <c r="E36" s="1">
        <v>5505994909</v>
      </c>
      <c r="G36" s="1">
        <v>6769480500</v>
      </c>
      <c r="I36" s="1">
        <v>0</v>
      </c>
      <c r="K36" s="1">
        <v>0</v>
      </c>
      <c r="M36" s="1">
        <v>-1000000</v>
      </c>
      <c r="O36" s="1">
        <v>7444218870</v>
      </c>
      <c r="Q36" s="1">
        <v>0</v>
      </c>
      <c r="S36" s="1">
        <v>0</v>
      </c>
      <c r="U36" s="1">
        <v>0</v>
      </c>
      <c r="W36" s="1">
        <v>0</v>
      </c>
      <c r="Y36" s="3">
        <v>0</v>
      </c>
    </row>
    <row r="37" spans="1:25" ht="24" x14ac:dyDescent="0.25">
      <c r="A37" s="2" t="s">
        <v>43</v>
      </c>
      <c r="C37" s="1">
        <v>72357391</v>
      </c>
      <c r="E37" s="1">
        <v>155412277588</v>
      </c>
      <c r="G37" s="1">
        <v>140113532091.875</v>
      </c>
      <c r="I37" s="1">
        <v>0</v>
      </c>
      <c r="K37" s="1">
        <v>0</v>
      </c>
      <c r="M37" s="1">
        <v>-72357391</v>
      </c>
      <c r="O37" s="1">
        <v>146816346023</v>
      </c>
      <c r="Q37" s="1">
        <v>0</v>
      </c>
      <c r="S37" s="1">
        <v>0</v>
      </c>
      <c r="U37" s="1">
        <v>0</v>
      </c>
      <c r="W37" s="1">
        <v>0</v>
      </c>
      <c r="Y37" s="3">
        <v>0</v>
      </c>
    </row>
    <row r="38" spans="1:25" ht="24" x14ac:dyDescent="0.25">
      <c r="A38" s="2" t="s">
        <v>44</v>
      </c>
      <c r="C38" s="1">
        <v>28808006</v>
      </c>
      <c r="E38" s="1">
        <v>521021596516</v>
      </c>
      <c r="G38" s="1">
        <v>737965139848.01099</v>
      </c>
      <c r="I38" s="1">
        <v>0</v>
      </c>
      <c r="K38" s="1">
        <v>0</v>
      </c>
      <c r="M38" s="1">
        <v>0</v>
      </c>
      <c r="O38" s="1">
        <v>0</v>
      </c>
      <c r="Q38" s="1">
        <v>28808006</v>
      </c>
      <c r="S38" s="1">
        <v>24560</v>
      </c>
      <c r="U38" s="1">
        <v>521021596516</v>
      </c>
      <c r="W38" s="1">
        <v>703314855827.20801</v>
      </c>
      <c r="Y38" s="3">
        <v>2.0130737367391665E-2</v>
      </c>
    </row>
    <row r="39" spans="1:25" ht="24" x14ac:dyDescent="0.25">
      <c r="A39" s="2" t="s">
        <v>45</v>
      </c>
      <c r="C39" s="1">
        <v>22146975</v>
      </c>
      <c r="E39" s="1">
        <v>37694151450</v>
      </c>
      <c r="G39" s="1">
        <v>21002501275.807499</v>
      </c>
      <c r="I39" s="1">
        <v>4193532</v>
      </c>
      <c r="K39" s="1">
        <v>4928295043</v>
      </c>
      <c r="M39" s="1">
        <v>-26340507</v>
      </c>
      <c r="O39" s="1">
        <v>0</v>
      </c>
      <c r="Q39" s="1">
        <v>0</v>
      </c>
      <c r="S39" s="1">
        <v>0</v>
      </c>
      <c r="U39" s="1">
        <v>0</v>
      </c>
      <c r="W39" s="1">
        <v>0</v>
      </c>
      <c r="Y39" s="3">
        <v>0</v>
      </c>
    </row>
    <row r="40" spans="1:25" ht="24" x14ac:dyDescent="0.25">
      <c r="A40" s="2" t="s">
        <v>46</v>
      </c>
      <c r="C40" s="1">
        <v>34274927</v>
      </c>
      <c r="E40" s="1">
        <v>106800672532</v>
      </c>
      <c r="G40" s="1">
        <v>111343999190.45599</v>
      </c>
      <c r="I40" s="1">
        <v>0</v>
      </c>
      <c r="K40" s="1">
        <v>0</v>
      </c>
      <c r="M40" s="1">
        <v>0</v>
      </c>
      <c r="O40" s="1">
        <v>0</v>
      </c>
      <c r="Q40" s="1">
        <v>34274927</v>
      </c>
      <c r="S40" s="1">
        <v>2118</v>
      </c>
      <c r="U40" s="1">
        <v>106800672532</v>
      </c>
      <c r="W40" s="1">
        <v>72162359328.453293</v>
      </c>
      <c r="Y40" s="3">
        <v>2.0654782014292291E-3</v>
      </c>
    </row>
    <row r="41" spans="1:25" ht="24" x14ac:dyDescent="0.25">
      <c r="A41" s="2" t="s">
        <v>47</v>
      </c>
      <c r="C41" s="1">
        <v>35376690</v>
      </c>
      <c r="E41" s="1">
        <v>186824299890</v>
      </c>
      <c r="G41" s="1">
        <v>100047835285.85201</v>
      </c>
      <c r="I41" s="1">
        <v>0</v>
      </c>
      <c r="K41" s="1">
        <v>0</v>
      </c>
      <c r="M41" s="1">
        <v>-35376690</v>
      </c>
      <c r="O41" s="1">
        <v>0</v>
      </c>
      <c r="Q41" s="1">
        <v>0</v>
      </c>
      <c r="S41" s="1">
        <v>0</v>
      </c>
      <c r="U41" s="1">
        <v>0</v>
      </c>
      <c r="W41" s="1">
        <v>0</v>
      </c>
      <c r="Y41" s="3">
        <v>0</v>
      </c>
    </row>
    <row r="42" spans="1:25" ht="24" x14ac:dyDescent="0.25">
      <c r="A42" s="2" t="s">
        <v>48</v>
      </c>
      <c r="C42" s="1">
        <v>7054755</v>
      </c>
      <c r="E42" s="1">
        <v>24299928794</v>
      </c>
      <c r="G42" s="1">
        <v>40253352652.485001</v>
      </c>
      <c r="I42" s="1">
        <v>0</v>
      </c>
      <c r="K42" s="1">
        <v>0</v>
      </c>
      <c r="M42" s="1">
        <v>0</v>
      </c>
      <c r="O42" s="1">
        <v>0</v>
      </c>
      <c r="Q42" s="1">
        <v>7054755</v>
      </c>
      <c r="S42" s="1">
        <v>5500</v>
      </c>
      <c r="U42" s="1">
        <v>24299928794</v>
      </c>
      <c r="W42" s="1">
        <v>38570285642.625</v>
      </c>
      <c r="Y42" s="3">
        <v>1.1039839184738066E-3</v>
      </c>
    </row>
    <row r="43" spans="1:25" ht="24" x14ac:dyDescent="0.25">
      <c r="A43" s="2" t="s">
        <v>49</v>
      </c>
      <c r="C43" s="1">
        <v>41604131</v>
      </c>
      <c r="E43" s="1">
        <v>440169773494</v>
      </c>
      <c r="G43" s="1">
        <v>500001129824.45001</v>
      </c>
      <c r="I43" s="1">
        <v>0</v>
      </c>
      <c r="K43" s="1">
        <v>0</v>
      </c>
      <c r="M43" s="1">
        <v>0</v>
      </c>
      <c r="O43" s="1">
        <v>0</v>
      </c>
      <c r="Q43" s="1">
        <v>41604131</v>
      </c>
      <c r="S43" s="1">
        <v>14610</v>
      </c>
      <c r="U43" s="1">
        <v>440169773494</v>
      </c>
      <c r="W43" s="1">
        <v>604219727604.23499</v>
      </c>
      <c r="Y43" s="3">
        <v>1.7294371856103826E-2</v>
      </c>
    </row>
    <row r="44" spans="1:25" ht="24" x14ac:dyDescent="0.25">
      <c r="A44" s="2" t="s">
        <v>50</v>
      </c>
      <c r="C44" s="1">
        <v>50764845</v>
      </c>
      <c r="E44" s="1">
        <v>203258085681</v>
      </c>
      <c r="G44" s="1">
        <v>201144697570.58899</v>
      </c>
      <c r="I44" s="1">
        <v>2800000</v>
      </c>
      <c r="K44" s="1">
        <v>10918879212</v>
      </c>
      <c r="M44" s="1">
        <v>0</v>
      </c>
      <c r="O44" s="1">
        <v>0</v>
      </c>
      <c r="Q44" s="1">
        <v>53564845</v>
      </c>
      <c r="S44" s="1">
        <v>4549</v>
      </c>
      <c r="U44" s="1">
        <v>214176964893</v>
      </c>
      <c r="W44" s="1">
        <v>242216664349.565</v>
      </c>
      <c r="Y44" s="3">
        <v>6.9328836375734107E-3</v>
      </c>
    </row>
    <row r="45" spans="1:25" ht="24" x14ac:dyDescent="0.25">
      <c r="A45" s="2" t="s">
        <v>51</v>
      </c>
      <c r="C45" s="1">
        <v>60733</v>
      </c>
      <c r="E45" s="1">
        <v>381581378</v>
      </c>
      <c r="G45" s="1">
        <v>265333351.86675</v>
      </c>
      <c r="I45" s="1">
        <v>35376690</v>
      </c>
      <c r="K45" s="1">
        <v>0</v>
      </c>
      <c r="M45" s="1">
        <v>-60733</v>
      </c>
      <c r="O45" s="1">
        <v>271430889</v>
      </c>
      <c r="Q45" s="1">
        <v>35376690</v>
      </c>
      <c r="S45" s="1">
        <v>4299</v>
      </c>
      <c r="U45" s="1">
        <v>222201107094</v>
      </c>
      <c r="W45" s="1">
        <v>151179488187.655</v>
      </c>
      <c r="Y45" s="3">
        <v>4.3271580954491766E-3</v>
      </c>
    </row>
    <row r="46" spans="1:25" ht="24" x14ac:dyDescent="0.25">
      <c r="A46" s="2" t="s">
        <v>52</v>
      </c>
      <c r="C46" s="1">
        <v>125545427</v>
      </c>
      <c r="E46" s="1">
        <v>40407844012</v>
      </c>
      <c r="G46" s="1">
        <v>44428241688.528603</v>
      </c>
      <c r="I46" s="1">
        <v>0</v>
      </c>
      <c r="K46" s="1">
        <v>0</v>
      </c>
      <c r="M46" s="1">
        <v>-125545427</v>
      </c>
      <c r="O46" s="1">
        <v>70656692894</v>
      </c>
      <c r="Q46" s="1">
        <v>0</v>
      </c>
      <c r="S46" s="1">
        <v>0</v>
      </c>
      <c r="U46" s="1">
        <v>0</v>
      </c>
      <c r="W46" s="1">
        <v>0</v>
      </c>
      <c r="Y46" s="3">
        <v>0</v>
      </c>
    </row>
    <row r="47" spans="1:25" ht="24" x14ac:dyDescent="0.25">
      <c r="A47" s="2" t="s">
        <v>53</v>
      </c>
      <c r="C47" s="1">
        <v>231698836</v>
      </c>
      <c r="E47" s="1">
        <v>242374398383</v>
      </c>
      <c r="G47" s="1">
        <v>354002190321.95502</v>
      </c>
      <c r="I47" s="1">
        <v>0</v>
      </c>
      <c r="K47" s="1">
        <v>0</v>
      </c>
      <c r="M47" s="1">
        <v>0</v>
      </c>
      <c r="O47" s="1">
        <v>0</v>
      </c>
      <c r="Q47" s="1">
        <v>231698836</v>
      </c>
      <c r="S47" s="1">
        <v>1644</v>
      </c>
      <c r="U47" s="1">
        <v>242374398383</v>
      </c>
      <c r="W47" s="1">
        <v>378646454710.01501</v>
      </c>
      <c r="Y47" s="3">
        <v>1.0837866243982726E-2</v>
      </c>
    </row>
    <row r="48" spans="1:25" ht="24" x14ac:dyDescent="0.25">
      <c r="A48" s="2" t="s">
        <v>54</v>
      </c>
      <c r="C48" s="1">
        <v>8397292</v>
      </c>
      <c r="E48" s="1">
        <v>103919785303</v>
      </c>
      <c r="G48" s="1">
        <v>209350989064.008</v>
      </c>
      <c r="I48" s="1">
        <v>0</v>
      </c>
      <c r="K48" s="1">
        <v>0</v>
      </c>
      <c r="M48" s="1">
        <v>0</v>
      </c>
      <c r="O48" s="1">
        <v>0</v>
      </c>
      <c r="Q48" s="1">
        <v>8397292</v>
      </c>
      <c r="S48" s="1">
        <v>30050</v>
      </c>
      <c r="U48" s="1">
        <v>103919785303</v>
      </c>
      <c r="W48" s="1">
        <v>250837209783.63</v>
      </c>
      <c r="Y48" s="3">
        <v>7.179626521871969E-3</v>
      </c>
    </row>
    <row r="49" spans="1:25" ht="24" x14ac:dyDescent="0.25">
      <c r="A49" s="2" t="s">
        <v>55</v>
      </c>
      <c r="C49" s="1">
        <v>23612395</v>
      </c>
      <c r="E49" s="1">
        <v>222840440645</v>
      </c>
      <c r="G49" s="1">
        <v>335413468858.927</v>
      </c>
      <c r="I49" s="1">
        <v>0</v>
      </c>
      <c r="K49" s="1">
        <v>0</v>
      </c>
      <c r="M49" s="1">
        <v>-23612395</v>
      </c>
      <c r="O49" s="1">
        <v>310235180797</v>
      </c>
      <c r="Q49" s="1">
        <v>0</v>
      </c>
      <c r="S49" s="1">
        <v>0</v>
      </c>
      <c r="U49" s="1">
        <v>0</v>
      </c>
      <c r="W49" s="1">
        <v>0</v>
      </c>
      <c r="Y49" s="3">
        <v>0</v>
      </c>
    </row>
    <row r="50" spans="1:25" ht="24" x14ac:dyDescent="0.25">
      <c r="A50" s="2" t="s">
        <v>56</v>
      </c>
      <c r="C50" s="1">
        <v>18743548</v>
      </c>
      <c r="E50" s="1">
        <v>86647988350</v>
      </c>
      <c r="G50" s="1">
        <v>79186101529.949997</v>
      </c>
      <c r="I50" s="1">
        <v>0</v>
      </c>
      <c r="K50" s="1">
        <v>0</v>
      </c>
      <c r="M50" s="1">
        <v>-1</v>
      </c>
      <c r="O50" s="1">
        <v>1</v>
      </c>
      <c r="Q50" s="1">
        <v>18743547</v>
      </c>
      <c r="S50" s="1">
        <v>4620</v>
      </c>
      <c r="U50" s="1">
        <v>86647983727</v>
      </c>
      <c r="W50" s="1">
        <v>86079945776.516998</v>
      </c>
      <c r="Y50" s="3">
        <v>2.4638364548524626E-3</v>
      </c>
    </row>
    <row r="51" spans="1:25" ht="24" x14ac:dyDescent="0.25">
      <c r="A51" s="2" t="s">
        <v>57</v>
      </c>
      <c r="C51" s="1">
        <v>315301134</v>
      </c>
      <c r="E51" s="1">
        <v>1181879877151</v>
      </c>
      <c r="G51" s="1">
        <v>2018457594107.3899</v>
      </c>
      <c r="I51" s="1">
        <v>0</v>
      </c>
      <c r="K51" s="1">
        <v>0</v>
      </c>
      <c r="M51" s="1">
        <v>-150130056</v>
      </c>
      <c r="O51" s="1">
        <v>955043525153</v>
      </c>
      <c r="Q51" s="1">
        <v>165171078</v>
      </c>
      <c r="S51" s="1">
        <v>6100</v>
      </c>
      <c r="U51" s="1">
        <v>619129943806</v>
      </c>
      <c r="W51" s="1">
        <v>1001548691523.99</v>
      </c>
      <c r="Y51" s="3">
        <v>2.8666981086316819E-2</v>
      </c>
    </row>
    <row r="52" spans="1:25" ht="24" x14ac:dyDescent="0.25">
      <c r="A52" s="2" t="s">
        <v>58</v>
      </c>
      <c r="C52" s="1">
        <v>60975330</v>
      </c>
      <c r="E52" s="1">
        <v>630360215538</v>
      </c>
      <c r="G52" s="1">
        <v>1565015441627.4299</v>
      </c>
      <c r="I52" s="1">
        <v>0</v>
      </c>
      <c r="K52" s="1">
        <v>0</v>
      </c>
      <c r="M52" s="1">
        <v>-27523489</v>
      </c>
      <c r="O52" s="1">
        <v>677927719139</v>
      </c>
      <c r="Q52" s="1">
        <v>33451841</v>
      </c>
      <c r="S52" s="1">
        <v>24230</v>
      </c>
      <c r="U52" s="1">
        <v>345823625774</v>
      </c>
      <c r="W52" s="1">
        <v>805715405690.79199</v>
      </c>
      <c r="Y52" s="3">
        <v>2.3061712816724065E-2</v>
      </c>
    </row>
    <row r="53" spans="1:25" ht="24" x14ac:dyDescent="0.25">
      <c r="A53" s="2" t="s">
        <v>59</v>
      </c>
      <c r="C53" s="1">
        <v>192452423</v>
      </c>
      <c r="E53" s="1">
        <v>857152848187</v>
      </c>
      <c r="G53" s="1">
        <v>2075684542252.1799</v>
      </c>
      <c r="I53" s="1">
        <v>0</v>
      </c>
      <c r="K53" s="1">
        <v>0</v>
      </c>
      <c r="M53" s="1">
        <v>-19495248</v>
      </c>
      <c r="O53" s="1">
        <v>204454504579</v>
      </c>
      <c r="Q53" s="1">
        <v>172957175</v>
      </c>
      <c r="S53" s="1">
        <v>10730</v>
      </c>
      <c r="U53" s="1">
        <v>770324077259</v>
      </c>
      <c r="W53" s="1">
        <v>1844788296347.8899</v>
      </c>
      <c r="Y53" s="3">
        <v>5.2802736049899629E-2</v>
      </c>
    </row>
    <row r="54" spans="1:25" ht="24" x14ac:dyDescent="0.25">
      <c r="A54" s="2" t="s">
        <v>60</v>
      </c>
      <c r="C54" s="1">
        <v>5703854</v>
      </c>
      <c r="E54" s="1">
        <v>135175391782</v>
      </c>
      <c r="G54" s="1">
        <v>401146561860.52502</v>
      </c>
      <c r="I54" s="1">
        <v>0</v>
      </c>
      <c r="K54" s="1">
        <v>0</v>
      </c>
      <c r="M54" s="1">
        <v>-5703854</v>
      </c>
      <c r="O54" s="1">
        <v>417099109086</v>
      </c>
      <c r="Q54" s="1">
        <v>0</v>
      </c>
      <c r="S54" s="1">
        <v>0</v>
      </c>
      <c r="U54" s="1">
        <v>0</v>
      </c>
      <c r="W54" s="1">
        <v>0</v>
      </c>
      <c r="Y54" s="3">
        <v>0</v>
      </c>
    </row>
    <row r="55" spans="1:25" ht="24" x14ac:dyDescent="0.25">
      <c r="A55" s="2" t="s">
        <v>61</v>
      </c>
      <c r="C55" s="1">
        <v>51733712</v>
      </c>
      <c r="E55" s="1">
        <v>118197069713</v>
      </c>
      <c r="G55" s="1">
        <v>539971912342.79999</v>
      </c>
      <c r="I55" s="1">
        <v>0</v>
      </c>
      <c r="K55" s="1">
        <v>0</v>
      </c>
      <c r="M55" s="1">
        <v>-44143780</v>
      </c>
      <c r="O55" s="1">
        <v>508071473674</v>
      </c>
      <c r="Q55" s="1">
        <v>7589932</v>
      </c>
      <c r="S55" s="1">
        <v>10574</v>
      </c>
      <c r="U55" s="1">
        <v>17340872877</v>
      </c>
      <c r="W55" s="1">
        <v>79778418119.240402</v>
      </c>
      <c r="Y55" s="3">
        <v>2.2834700126666378E-3</v>
      </c>
    </row>
    <row r="56" spans="1:25" ht="24" x14ac:dyDescent="0.25">
      <c r="A56" s="2" t="s">
        <v>62</v>
      </c>
      <c r="C56" s="1">
        <v>10291841</v>
      </c>
      <c r="E56" s="1">
        <v>157383915603</v>
      </c>
      <c r="G56" s="1">
        <v>366153336703.13</v>
      </c>
      <c r="I56" s="1">
        <v>0</v>
      </c>
      <c r="K56" s="1">
        <v>0</v>
      </c>
      <c r="M56" s="1">
        <v>-1928698</v>
      </c>
      <c r="O56" s="1">
        <v>65994294110</v>
      </c>
      <c r="Q56" s="1">
        <v>8363143</v>
      </c>
      <c r="S56" s="1">
        <v>32850</v>
      </c>
      <c r="U56" s="1">
        <v>127890062740</v>
      </c>
      <c r="W56" s="1">
        <v>273094608527.077</v>
      </c>
      <c r="Y56" s="3">
        <v>7.8166923322602038E-3</v>
      </c>
    </row>
    <row r="57" spans="1:25" ht="24" x14ac:dyDescent="0.25">
      <c r="A57" s="2" t="s">
        <v>63</v>
      </c>
      <c r="C57" s="1">
        <v>36951971</v>
      </c>
      <c r="E57" s="1">
        <v>390557370619</v>
      </c>
      <c r="G57" s="1">
        <v>673299517140.84204</v>
      </c>
      <c r="I57" s="1">
        <v>0</v>
      </c>
      <c r="K57" s="1">
        <v>0</v>
      </c>
      <c r="M57" s="1">
        <v>-36951971</v>
      </c>
      <c r="O57" s="1">
        <v>726869151131</v>
      </c>
      <c r="Q57" s="1">
        <v>0</v>
      </c>
      <c r="S57" s="1">
        <v>0</v>
      </c>
      <c r="U57" s="1">
        <v>0</v>
      </c>
      <c r="W57" s="1">
        <v>0</v>
      </c>
      <c r="Y57" s="3">
        <v>0</v>
      </c>
    </row>
    <row r="58" spans="1:25" ht="24" x14ac:dyDescent="0.25">
      <c r="A58" s="2" t="s">
        <v>64</v>
      </c>
      <c r="C58" s="1">
        <v>1085372</v>
      </c>
      <c r="E58" s="1">
        <v>56904148983</v>
      </c>
      <c r="G58" s="1">
        <v>57236389641.629997</v>
      </c>
      <c r="I58" s="1">
        <v>0</v>
      </c>
      <c r="K58" s="1">
        <v>0</v>
      </c>
      <c r="M58" s="1">
        <v>-1085372</v>
      </c>
      <c r="O58" s="1">
        <v>65965609055</v>
      </c>
      <c r="Q58" s="1">
        <v>0</v>
      </c>
      <c r="S58" s="1">
        <v>0</v>
      </c>
      <c r="U58" s="1">
        <v>0</v>
      </c>
      <c r="W58" s="1">
        <v>0</v>
      </c>
      <c r="Y58" s="3">
        <v>0</v>
      </c>
    </row>
    <row r="59" spans="1:25" ht="24" x14ac:dyDescent="0.25">
      <c r="A59" s="2" t="s">
        <v>65</v>
      </c>
      <c r="C59" s="1">
        <v>12385713</v>
      </c>
      <c r="E59" s="1">
        <v>243555401460</v>
      </c>
      <c r="G59" s="1">
        <v>865165505397.56494</v>
      </c>
      <c r="I59" s="1">
        <v>0</v>
      </c>
      <c r="K59" s="1">
        <v>0</v>
      </c>
      <c r="M59" s="1">
        <v>-5663026</v>
      </c>
      <c r="O59" s="1">
        <v>401603715821</v>
      </c>
      <c r="Q59" s="1">
        <v>6722687</v>
      </c>
      <c r="S59" s="1">
        <v>68890</v>
      </c>
      <c r="U59" s="1">
        <v>132196404904</v>
      </c>
      <c r="W59" s="1">
        <v>460370308280.79199</v>
      </c>
      <c r="Y59" s="3">
        <v>1.3177019781340497E-2</v>
      </c>
    </row>
    <row r="60" spans="1:25" ht="24" x14ac:dyDescent="0.25">
      <c r="A60" s="2" t="s">
        <v>66</v>
      </c>
      <c r="C60" s="1">
        <v>45140390</v>
      </c>
      <c r="E60" s="1">
        <v>541711155359</v>
      </c>
      <c r="G60" s="1">
        <v>1284231049927.29</v>
      </c>
      <c r="I60" s="1">
        <v>0</v>
      </c>
      <c r="K60" s="1">
        <v>0</v>
      </c>
      <c r="M60" s="1">
        <v>-35206505</v>
      </c>
      <c r="O60" s="1">
        <v>1073535396340</v>
      </c>
      <c r="Q60" s="1">
        <v>9933885</v>
      </c>
      <c r="S60" s="1">
        <v>31360</v>
      </c>
      <c r="U60" s="1">
        <v>119212446264</v>
      </c>
      <c r="W60" s="1">
        <v>309673050130.08002</v>
      </c>
      <c r="Y60" s="3">
        <v>8.8636643891101385E-3</v>
      </c>
    </row>
    <row r="61" spans="1:25" ht="24" x14ac:dyDescent="0.25">
      <c r="A61" s="2" t="s">
        <v>67</v>
      </c>
      <c r="C61" s="1">
        <v>57828394</v>
      </c>
      <c r="E61" s="1">
        <v>112817877510</v>
      </c>
      <c r="G61" s="1">
        <v>166014701880.862</v>
      </c>
      <c r="I61" s="1">
        <v>0</v>
      </c>
      <c r="K61" s="1">
        <v>0</v>
      </c>
      <c r="M61" s="1">
        <v>0</v>
      </c>
      <c r="O61" s="1">
        <v>0</v>
      </c>
      <c r="Q61" s="1">
        <v>57828394</v>
      </c>
      <c r="S61" s="1">
        <v>3565</v>
      </c>
      <c r="U61" s="1">
        <v>112817877510</v>
      </c>
      <c r="W61" s="1">
        <v>204931583173.57001</v>
      </c>
      <c r="Y61" s="3">
        <v>5.8656856811289404E-3</v>
      </c>
    </row>
    <row r="62" spans="1:25" ht="24" x14ac:dyDescent="0.25">
      <c r="A62" s="2" t="s">
        <v>68</v>
      </c>
      <c r="C62" s="1">
        <v>56638</v>
      </c>
      <c r="E62" s="1">
        <v>345966125610</v>
      </c>
      <c r="G62" s="1">
        <v>469445404550.323</v>
      </c>
      <c r="I62" s="1">
        <v>348905</v>
      </c>
      <c r="K62" s="1">
        <v>3025809893994</v>
      </c>
      <c r="M62" s="1">
        <v>0</v>
      </c>
      <c r="O62" s="1">
        <v>0</v>
      </c>
      <c r="Q62" s="1">
        <v>405543</v>
      </c>
      <c r="S62" s="1">
        <v>8744609</v>
      </c>
      <c r="U62" s="1">
        <v>3371776019604</v>
      </c>
      <c r="W62" s="1">
        <v>3537803811764.5498</v>
      </c>
      <c r="Y62" s="3">
        <v>0.10126133239177083</v>
      </c>
    </row>
    <row r="63" spans="1:25" ht="24" x14ac:dyDescent="0.25">
      <c r="A63" s="2" t="s">
        <v>69</v>
      </c>
      <c r="C63" s="1">
        <v>21000000</v>
      </c>
      <c r="E63" s="1">
        <v>96958403721</v>
      </c>
      <c r="G63" s="1">
        <v>75463305750</v>
      </c>
      <c r="I63" s="1">
        <v>0</v>
      </c>
      <c r="K63" s="1">
        <v>0</v>
      </c>
      <c r="M63" s="1">
        <v>-7750611</v>
      </c>
      <c r="O63" s="1">
        <v>25596151340</v>
      </c>
      <c r="Q63" s="1">
        <v>13249389</v>
      </c>
      <c r="S63" s="1">
        <v>3104</v>
      </c>
      <c r="U63" s="1">
        <v>61173314651</v>
      </c>
      <c r="W63" s="1">
        <v>40881403140.436798</v>
      </c>
      <c r="Y63" s="3">
        <v>1.1701342336394268E-3</v>
      </c>
    </row>
    <row r="64" spans="1:25" ht="24" x14ac:dyDescent="0.25">
      <c r="A64" s="2" t="s">
        <v>70</v>
      </c>
      <c r="C64" s="1">
        <v>249999</v>
      </c>
      <c r="E64" s="1">
        <v>1614207914</v>
      </c>
      <c r="G64" s="1">
        <v>1898627905.4579999</v>
      </c>
      <c r="I64" s="1">
        <v>0</v>
      </c>
      <c r="K64" s="1">
        <v>0</v>
      </c>
      <c r="M64" s="1">
        <v>-249999</v>
      </c>
      <c r="O64" s="1">
        <v>2186901269</v>
      </c>
      <c r="Q64" s="1">
        <v>0</v>
      </c>
      <c r="S64" s="1">
        <v>0</v>
      </c>
      <c r="U64" s="1">
        <v>0</v>
      </c>
      <c r="W64" s="1">
        <v>0</v>
      </c>
      <c r="Y64" s="3">
        <v>0</v>
      </c>
    </row>
    <row r="65" spans="1:25" ht="24" x14ac:dyDescent="0.25">
      <c r="A65" s="2" t="s">
        <v>71</v>
      </c>
      <c r="C65" s="1">
        <v>1500000</v>
      </c>
      <c r="E65" s="1">
        <v>4068691020</v>
      </c>
      <c r="G65" s="1">
        <v>6890257575</v>
      </c>
      <c r="I65" s="1">
        <v>0</v>
      </c>
      <c r="K65" s="1">
        <v>0</v>
      </c>
      <c r="M65" s="1">
        <v>0</v>
      </c>
      <c r="O65" s="1">
        <v>0</v>
      </c>
      <c r="Q65" s="1">
        <v>1500000</v>
      </c>
      <c r="S65" s="1">
        <v>4750</v>
      </c>
      <c r="U65" s="1">
        <v>4068691020</v>
      </c>
      <c r="W65" s="1">
        <v>7082606250</v>
      </c>
      <c r="Y65" s="3">
        <v>2.0272298404347321E-4</v>
      </c>
    </row>
    <row r="66" spans="1:25" ht="24" x14ac:dyDescent="0.25">
      <c r="A66" s="2" t="s">
        <v>72</v>
      </c>
      <c r="C66" s="1">
        <v>10750602</v>
      </c>
      <c r="E66" s="1">
        <v>171076326024</v>
      </c>
      <c r="G66" s="1">
        <v>266952165234.138</v>
      </c>
      <c r="I66" s="1">
        <v>0</v>
      </c>
      <c r="K66" s="1">
        <v>0</v>
      </c>
      <c r="M66" s="1">
        <v>0</v>
      </c>
      <c r="O66" s="1">
        <v>0</v>
      </c>
      <c r="Q66" s="1">
        <v>10750602</v>
      </c>
      <c r="S66" s="1">
        <v>25210</v>
      </c>
      <c r="U66" s="1">
        <v>171076326024</v>
      </c>
      <c r="W66" s="1">
        <v>269410091495.30099</v>
      </c>
      <c r="Y66" s="3">
        <v>7.711231678219097E-3</v>
      </c>
    </row>
    <row r="67" spans="1:25" ht="24" x14ac:dyDescent="0.25">
      <c r="A67" s="2" t="s">
        <v>73</v>
      </c>
      <c r="C67" s="1">
        <v>19239580</v>
      </c>
      <c r="E67" s="1">
        <v>209293934385</v>
      </c>
      <c r="G67" s="1">
        <v>257423906556.54001</v>
      </c>
      <c r="I67" s="1">
        <v>0</v>
      </c>
      <c r="K67" s="1">
        <v>0</v>
      </c>
      <c r="M67" s="1">
        <v>0</v>
      </c>
      <c r="O67" s="1">
        <v>0</v>
      </c>
      <c r="Q67" s="1">
        <v>19239580</v>
      </c>
      <c r="S67" s="1">
        <v>13460</v>
      </c>
      <c r="U67" s="1">
        <v>209293934385</v>
      </c>
      <c r="W67" s="1">
        <v>257423906556.54001</v>
      </c>
      <c r="Y67" s="3">
        <v>7.3681552608222435E-3</v>
      </c>
    </row>
    <row r="68" spans="1:25" ht="24" x14ac:dyDescent="0.25">
      <c r="A68" s="2" t="s">
        <v>74</v>
      </c>
      <c r="C68" s="1">
        <v>10054271</v>
      </c>
      <c r="E68" s="1">
        <v>129213103591</v>
      </c>
      <c r="G68" s="1">
        <v>158312057706.79199</v>
      </c>
      <c r="I68" s="1">
        <v>0</v>
      </c>
      <c r="K68" s="1">
        <v>0</v>
      </c>
      <c r="M68" s="1">
        <v>0</v>
      </c>
      <c r="O68" s="1">
        <v>0</v>
      </c>
      <c r="Q68" s="1">
        <v>10054271</v>
      </c>
      <c r="S68" s="1">
        <v>15570</v>
      </c>
      <c r="U68" s="1">
        <v>129213103591</v>
      </c>
      <c r="W68" s="1">
        <v>155613556723.15399</v>
      </c>
      <c r="Y68" s="3">
        <v>4.4540729024059554E-3</v>
      </c>
    </row>
    <row r="69" spans="1:25" ht="24" x14ac:dyDescent="0.25">
      <c r="A69" s="2" t="s">
        <v>75</v>
      </c>
      <c r="C69" s="1">
        <v>40286340</v>
      </c>
      <c r="E69" s="1">
        <v>302171413793</v>
      </c>
      <c r="G69" s="1">
        <v>182492521514.289</v>
      </c>
      <c r="I69" s="1">
        <v>0</v>
      </c>
      <c r="K69" s="1">
        <v>0</v>
      </c>
      <c r="M69" s="1">
        <v>-15713992</v>
      </c>
      <c r="O69" s="1">
        <v>73256451519</v>
      </c>
      <c r="Q69" s="1">
        <v>24572348</v>
      </c>
      <c r="S69" s="1">
        <v>4630</v>
      </c>
      <c r="U69" s="1">
        <v>184307165515</v>
      </c>
      <c r="W69" s="1">
        <v>113093039911.12199</v>
      </c>
      <c r="Y69" s="3">
        <v>3.2370228862193579E-3</v>
      </c>
    </row>
    <row r="70" spans="1:25" ht="24" x14ac:dyDescent="0.25">
      <c r="A70" s="2" t="s">
        <v>76</v>
      </c>
      <c r="C70" s="1">
        <v>426819844</v>
      </c>
      <c r="E70" s="1">
        <v>720400249493</v>
      </c>
      <c r="G70" s="1">
        <v>1846043437053.6001</v>
      </c>
      <c r="I70" s="1">
        <v>0</v>
      </c>
      <c r="K70" s="1">
        <v>0</v>
      </c>
      <c r="M70" s="1">
        <v>-371287059</v>
      </c>
      <c r="O70" s="1">
        <v>1475786273744</v>
      </c>
      <c r="Q70" s="1">
        <v>55532785</v>
      </c>
      <c r="S70" s="1">
        <v>3733</v>
      </c>
      <c r="U70" s="1">
        <v>93730019290</v>
      </c>
      <c r="W70" s="1">
        <v>206070428280.89001</v>
      </c>
      <c r="Y70" s="3">
        <v>5.8982824499411585E-3</v>
      </c>
    </row>
    <row r="71" spans="1:25" ht="24" x14ac:dyDescent="0.25">
      <c r="A71" s="2" t="s">
        <v>77</v>
      </c>
      <c r="C71" s="1">
        <v>35800000</v>
      </c>
      <c r="E71" s="1">
        <v>63546753148</v>
      </c>
      <c r="G71" s="1">
        <v>80960402250</v>
      </c>
      <c r="I71" s="1">
        <v>800000</v>
      </c>
      <c r="K71" s="1">
        <v>1876139433</v>
      </c>
      <c r="M71" s="1">
        <v>-36600000</v>
      </c>
      <c r="O71" s="1">
        <v>89335075292</v>
      </c>
      <c r="Q71" s="1">
        <v>0</v>
      </c>
      <c r="S71" s="1">
        <v>0</v>
      </c>
      <c r="U71" s="1">
        <v>0</v>
      </c>
      <c r="W71" s="1">
        <v>0</v>
      </c>
      <c r="Y71" s="3">
        <v>0</v>
      </c>
    </row>
    <row r="72" spans="1:25" ht="24" x14ac:dyDescent="0.25">
      <c r="A72" s="2" t="s">
        <v>78</v>
      </c>
      <c r="C72" s="1">
        <v>84593632</v>
      </c>
      <c r="E72" s="1">
        <v>105798529195</v>
      </c>
      <c r="G72" s="1">
        <v>105196965161.89</v>
      </c>
      <c r="I72" s="1">
        <v>110400000</v>
      </c>
      <c r="K72" s="1">
        <v>151751092805</v>
      </c>
      <c r="M72" s="1">
        <v>0</v>
      </c>
      <c r="O72" s="1">
        <v>0</v>
      </c>
      <c r="Q72" s="1">
        <v>194993632</v>
      </c>
      <c r="S72" s="1">
        <v>1335</v>
      </c>
      <c r="U72" s="1">
        <v>257549622000</v>
      </c>
      <c r="W72" s="1">
        <v>258767615552.616</v>
      </c>
      <c r="Y72" s="3">
        <v>7.4066157777217369E-3</v>
      </c>
    </row>
    <row r="73" spans="1:25" ht="24" x14ac:dyDescent="0.25">
      <c r="A73" s="2" t="s">
        <v>79</v>
      </c>
      <c r="C73" s="1">
        <v>31837702</v>
      </c>
      <c r="E73" s="1">
        <v>804431938801</v>
      </c>
      <c r="G73" s="1">
        <v>2028020992492.25</v>
      </c>
      <c r="I73" s="1">
        <v>0</v>
      </c>
      <c r="K73" s="1">
        <v>0</v>
      </c>
      <c r="M73" s="1">
        <v>-31837702</v>
      </c>
      <c r="O73" s="1">
        <v>1902353274250</v>
      </c>
      <c r="Q73" s="1">
        <v>0</v>
      </c>
      <c r="S73" s="1">
        <v>0</v>
      </c>
      <c r="U73" s="1">
        <v>0</v>
      </c>
      <c r="W73" s="1">
        <v>0</v>
      </c>
      <c r="Y73" s="3">
        <v>0</v>
      </c>
    </row>
    <row r="74" spans="1:25" ht="24" x14ac:dyDescent="0.25">
      <c r="A74" s="2" t="s">
        <v>80</v>
      </c>
      <c r="C74" s="1">
        <v>25125252</v>
      </c>
      <c r="E74" s="1">
        <v>325364067288</v>
      </c>
      <c r="G74" s="1">
        <v>142611571045.92599</v>
      </c>
      <c r="I74" s="1">
        <v>23092039</v>
      </c>
      <c r="K74" s="1">
        <v>0</v>
      </c>
      <c r="M74" s="1">
        <v>-24063175</v>
      </c>
      <c r="O74" s="1">
        <v>76529338465</v>
      </c>
      <c r="Q74" s="1">
        <v>24154116</v>
      </c>
      <c r="S74" s="1">
        <v>3123</v>
      </c>
      <c r="U74" s="1">
        <v>162988862718</v>
      </c>
      <c r="W74" s="1">
        <v>74984476107.605392</v>
      </c>
      <c r="Y74" s="3">
        <v>2.1462546719253645E-3</v>
      </c>
    </row>
    <row r="75" spans="1:25" ht="24" x14ac:dyDescent="0.25">
      <c r="A75" s="2" t="s">
        <v>81</v>
      </c>
      <c r="C75" s="1">
        <v>27038968</v>
      </c>
      <c r="E75" s="1">
        <v>141273308250</v>
      </c>
      <c r="G75" s="1">
        <v>255879380056.608</v>
      </c>
      <c r="I75" s="1">
        <v>0</v>
      </c>
      <c r="K75" s="1">
        <v>0</v>
      </c>
      <c r="M75" s="1">
        <v>0</v>
      </c>
      <c r="O75" s="1">
        <v>0</v>
      </c>
      <c r="Q75" s="1">
        <v>27038968</v>
      </c>
      <c r="S75" s="1">
        <v>11690</v>
      </c>
      <c r="U75" s="1">
        <v>141273308250</v>
      </c>
      <c r="W75" s="1">
        <v>314204826981.276</v>
      </c>
      <c r="Y75" s="3">
        <v>8.9933758673239068E-3</v>
      </c>
    </row>
    <row r="76" spans="1:25" ht="24" x14ac:dyDescent="0.25">
      <c r="A76" s="2" t="s">
        <v>82</v>
      </c>
      <c r="C76" s="1">
        <v>9859100</v>
      </c>
      <c r="E76" s="1">
        <v>443566313687</v>
      </c>
      <c r="G76" s="1">
        <v>149064667379.54999</v>
      </c>
      <c r="I76" s="1">
        <v>0</v>
      </c>
      <c r="K76" s="1">
        <v>0</v>
      </c>
      <c r="M76" s="1">
        <v>-9859100</v>
      </c>
      <c r="O76" s="1">
        <v>177726838304</v>
      </c>
      <c r="Q76" s="1">
        <v>0</v>
      </c>
      <c r="S76" s="1">
        <v>0</v>
      </c>
      <c r="U76" s="1">
        <v>0</v>
      </c>
      <c r="W76" s="1">
        <v>0</v>
      </c>
      <c r="Y76" s="3">
        <v>0</v>
      </c>
    </row>
    <row r="77" spans="1:25" ht="24" x14ac:dyDescent="0.25">
      <c r="A77" s="2" t="s">
        <v>83</v>
      </c>
      <c r="C77" s="1">
        <v>800000</v>
      </c>
      <c r="E77" s="1">
        <v>11043818685</v>
      </c>
      <c r="G77" s="1">
        <v>11300360400</v>
      </c>
      <c r="I77" s="1">
        <v>0</v>
      </c>
      <c r="K77" s="1">
        <v>0</v>
      </c>
      <c r="M77" s="1">
        <v>0</v>
      </c>
      <c r="O77" s="1">
        <v>0</v>
      </c>
      <c r="Q77" s="1">
        <v>800000</v>
      </c>
      <c r="S77" s="1">
        <v>17730</v>
      </c>
      <c r="U77" s="1">
        <v>11043818685</v>
      </c>
      <c r="W77" s="1">
        <v>14099605200</v>
      </c>
      <c r="Y77" s="3">
        <v>4.0356811307685954E-4</v>
      </c>
    </row>
    <row r="78" spans="1:25" ht="24" x14ac:dyDescent="0.25">
      <c r="A78" s="2" t="s">
        <v>84</v>
      </c>
      <c r="C78" s="1">
        <v>105890232</v>
      </c>
      <c r="E78" s="1">
        <v>286193012059</v>
      </c>
      <c r="G78" s="1">
        <v>230625065597.04401</v>
      </c>
      <c r="I78" s="1">
        <v>238336555</v>
      </c>
      <c r="K78" s="1">
        <v>536412341774</v>
      </c>
      <c r="M78" s="1">
        <v>0</v>
      </c>
      <c r="O78" s="1">
        <v>0</v>
      </c>
      <c r="Q78" s="1">
        <v>344226787</v>
      </c>
      <c r="S78" s="1">
        <v>2402</v>
      </c>
      <c r="U78" s="1">
        <v>891568307326</v>
      </c>
      <c r="W78" s="1">
        <v>821913087556.875</v>
      </c>
      <c r="Y78" s="3">
        <v>2.3525333451074479E-2</v>
      </c>
    </row>
    <row r="79" spans="1:25" ht="24" x14ac:dyDescent="0.25">
      <c r="A79" s="2" t="s">
        <v>85</v>
      </c>
      <c r="C79" s="1">
        <v>41050906</v>
      </c>
      <c r="E79" s="1">
        <v>164240277287</v>
      </c>
      <c r="G79" s="1">
        <v>294664842102.255</v>
      </c>
      <c r="I79" s="1">
        <v>0</v>
      </c>
      <c r="K79" s="1">
        <v>0</v>
      </c>
      <c r="M79" s="1">
        <v>-30494959</v>
      </c>
      <c r="O79" s="1">
        <v>225839104499</v>
      </c>
      <c r="Q79" s="1">
        <v>10555947</v>
      </c>
      <c r="S79" s="1">
        <v>6700</v>
      </c>
      <c r="U79" s="1">
        <v>42233213133</v>
      </c>
      <c r="W79" s="1">
        <v>70304032072.845001</v>
      </c>
      <c r="Y79" s="3">
        <v>2.0122879444406765E-3</v>
      </c>
    </row>
    <row r="80" spans="1:25" ht="24" x14ac:dyDescent="0.25">
      <c r="A80" s="2" t="s">
        <v>86</v>
      </c>
      <c r="C80" s="1">
        <v>92075843</v>
      </c>
      <c r="E80" s="1">
        <v>155688455285</v>
      </c>
      <c r="G80" s="1">
        <v>168686088766.03799</v>
      </c>
      <c r="I80" s="1">
        <v>0</v>
      </c>
      <c r="K80" s="1">
        <v>0</v>
      </c>
      <c r="M80" s="1">
        <v>0</v>
      </c>
      <c r="O80" s="1">
        <v>0</v>
      </c>
      <c r="Q80" s="1">
        <v>92075843</v>
      </c>
      <c r="S80" s="1">
        <v>1873</v>
      </c>
      <c r="U80" s="1">
        <v>155688455285</v>
      </c>
      <c r="W80" s="1">
        <v>171431928518.06299</v>
      </c>
      <c r="Y80" s="3">
        <v>4.9068366760483297E-3</v>
      </c>
    </row>
    <row r="81" spans="1:25" ht="24" x14ac:dyDescent="0.25">
      <c r="A81" s="2" t="s">
        <v>87</v>
      </c>
      <c r="C81" s="1">
        <v>20091077</v>
      </c>
      <c r="E81" s="1">
        <v>254398447024</v>
      </c>
      <c r="G81" s="1">
        <v>285193521111.61798</v>
      </c>
      <c r="I81" s="1">
        <v>0</v>
      </c>
      <c r="K81" s="1">
        <v>0</v>
      </c>
      <c r="M81" s="1">
        <v>-20091077</v>
      </c>
      <c r="O81" s="1">
        <v>372235778528</v>
      </c>
      <c r="Q81" s="1">
        <v>0</v>
      </c>
      <c r="S81" s="1">
        <v>0</v>
      </c>
      <c r="U81" s="1">
        <v>0</v>
      </c>
      <c r="W81" s="1">
        <v>0</v>
      </c>
      <c r="Y81" s="3">
        <v>0</v>
      </c>
    </row>
    <row r="82" spans="1:25" ht="24" x14ac:dyDescent="0.25">
      <c r="A82" s="2" t="s">
        <v>88</v>
      </c>
      <c r="C82" s="1">
        <v>46713330</v>
      </c>
      <c r="E82" s="1">
        <v>321005101955</v>
      </c>
      <c r="G82" s="1">
        <v>322261576664.31</v>
      </c>
      <c r="I82" s="1">
        <v>0</v>
      </c>
      <c r="K82" s="1">
        <v>0</v>
      </c>
      <c r="M82" s="1">
        <v>0</v>
      </c>
      <c r="O82" s="1">
        <v>0</v>
      </c>
      <c r="Q82" s="1">
        <v>46713330</v>
      </c>
      <c r="S82" s="1">
        <v>6810</v>
      </c>
      <c r="U82" s="1">
        <v>321005101955</v>
      </c>
      <c r="W82" s="1">
        <v>316224976525.065</v>
      </c>
      <c r="Y82" s="3">
        <v>9.0511979075835886E-3</v>
      </c>
    </row>
    <row r="83" spans="1:25" ht="24" x14ac:dyDescent="0.25">
      <c r="A83" s="2" t="s">
        <v>89</v>
      </c>
      <c r="C83" s="1">
        <v>22742425</v>
      </c>
      <c r="E83" s="1">
        <v>239957351755</v>
      </c>
      <c r="G83" s="1">
        <v>184473997781.39999</v>
      </c>
      <c r="I83" s="1">
        <v>0</v>
      </c>
      <c r="K83" s="1">
        <v>0</v>
      </c>
      <c r="M83" s="1">
        <v>-303436</v>
      </c>
      <c r="O83" s="1">
        <v>2716147780</v>
      </c>
      <c r="Q83" s="1">
        <v>22438989</v>
      </c>
      <c r="S83" s="1">
        <v>8310</v>
      </c>
      <c r="U83" s="1">
        <v>236755771494</v>
      </c>
      <c r="W83" s="1">
        <v>185358513998.38901</v>
      </c>
      <c r="Y83" s="3">
        <v>5.3054525056531725E-3</v>
      </c>
    </row>
    <row r="84" spans="1:25" ht="24" x14ac:dyDescent="0.25">
      <c r="A84" s="2" t="s">
        <v>90</v>
      </c>
      <c r="C84" s="1">
        <v>5606317</v>
      </c>
      <c r="E84" s="1">
        <v>52319209175</v>
      </c>
      <c r="G84" s="1">
        <v>49042042841.879997</v>
      </c>
      <c r="I84" s="1">
        <v>0</v>
      </c>
      <c r="K84" s="1">
        <v>0</v>
      </c>
      <c r="M84" s="1">
        <v>0</v>
      </c>
      <c r="O84" s="1">
        <v>0</v>
      </c>
      <c r="Q84" s="1">
        <v>5606317</v>
      </c>
      <c r="S84" s="1">
        <v>8630</v>
      </c>
      <c r="U84" s="1">
        <v>52319209175</v>
      </c>
      <c r="W84" s="1">
        <v>48094639741.525497</v>
      </c>
      <c r="Y84" s="3">
        <v>1.3765962049489715E-3</v>
      </c>
    </row>
    <row r="85" spans="1:25" ht="24" x14ac:dyDescent="0.25">
      <c r="A85" s="2" t="s">
        <v>91</v>
      </c>
      <c r="C85" s="1">
        <v>250000</v>
      </c>
      <c r="E85" s="1">
        <v>3653564425</v>
      </c>
      <c r="G85" s="1">
        <v>3764964375</v>
      </c>
      <c r="I85" s="1">
        <v>0</v>
      </c>
      <c r="K85" s="1">
        <v>0</v>
      </c>
      <c r="M85" s="1">
        <v>-250000</v>
      </c>
      <c r="O85" s="1">
        <v>3861884270</v>
      </c>
      <c r="Q85" s="1">
        <v>0</v>
      </c>
      <c r="S85" s="1">
        <v>0</v>
      </c>
      <c r="U85" s="1">
        <v>0</v>
      </c>
      <c r="W85" s="1">
        <v>0</v>
      </c>
      <c r="Y85" s="3">
        <v>0</v>
      </c>
    </row>
    <row r="86" spans="1:25" ht="24" x14ac:dyDescent="0.25">
      <c r="A86" s="2" t="s">
        <v>92</v>
      </c>
      <c r="C86" s="1">
        <v>30875603</v>
      </c>
      <c r="E86" s="1">
        <v>131251973938</v>
      </c>
      <c r="G86" s="1">
        <v>123074491580.22099</v>
      </c>
      <c r="I86" s="1">
        <v>1013775</v>
      </c>
      <c r="K86" s="1">
        <v>4390587386</v>
      </c>
      <c r="M86" s="1">
        <v>0</v>
      </c>
      <c r="O86" s="1">
        <v>0</v>
      </c>
      <c r="Q86" s="1">
        <v>31889378</v>
      </c>
      <c r="S86" s="1">
        <v>4640</v>
      </c>
      <c r="U86" s="1">
        <v>135642561324</v>
      </c>
      <c r="W86" s="1">
        <v>147086311972.17599</v>
      </c>
      <c r="Y86" s="3">
        <v>4.2100005312237648E-3</v>
      </c>
    </row>
    <row r="87" spans="1:25" ht="24" x14ac:dyDescent="0.25">
      <c r="A87" s="2" t="s">
        <v>93</v>
      </c>
      <c r="C87" s="1">
        <v>182702419</v>
      </c>
      <c r="E87" s="1">
        <v>375390247283</v>
      </c>
      <c r="G87" s="1">
        <v>560464938027.04797</v>
      </c>
      <c r="I87" s="1">
        <v>0</v>
      </c>
      <c r="K87" s="1">
        <v>0</v>
      </c>
      <c r="M87" s="1">
        <v>-26616585</v>
      </c>
      <c r="O87" s="1">
        <v>96241661354</v>
      </c>
      <c r="Q87" s="1">
        <v>156085834</v>
      </c>
      <c r="S87" s="1">
        <v>3587</v>
      </c>
      <c r="U87" s="1">
        <v>320702375706</v>
      </c>
      <c r="W87" s="1">
        <v>556548601232.97998</v>
      </c>
      <c r="Y87" s="3">
        <v>1.5929897727573198E-2</v>
      </c>
    </row>
    <row r="88" spans="1:25" ht="24" x14ac:dyDescent="0.25">
      <c r="A88" s="2" t="s">
        <v>94</v>
      </c>
      <c r="C88" s="1">
        <v>81136054</v>
      </c>
      <c r="E88" s="1">
        <v>286524888670</v>
      </c>
      <c r="G88" s="1">
        <v>239943551074.133</v>
      </c>
      <c r="I88" s="1">
        <v>19036345</v>
      </c>
      <c r="K88" s="1">
        <v>62583538125</v>
      </c>
      <c r="M88" s="1">
        <v>-64159480</v>
      </c>
      <c r="O88" s="1">
        <v>213862103964</v>
      </c>
      <c r="Q88" s="1">
        <v>36012919</v>
      </c>
      <c r="S88" s="1">
        <v>3533</v>
      </c>
      <c r="U88" s="1">
        <v>125507760816</v>
      </c>
      <c r="W88" s="1">
        <v>126476602652.179</v>
      </c>
      <c r="Y88" s="3">
        <v>3.6200959641559047E-3</v>
      </c>
    </row>
    <row r="89" spans="1:25" ht="24" x14ac:dyDescent="0.25">
      <c r="A89" s="2" t="s">
        <v>95</v>
      </c>
      <c r="C89" s="1">
        <v>3407324</v>
      </c>
      <c r="E89" s="1">
        <v>100209094631</v>
      </c>
      <c r="G89" s="1">
        <v>102966332834.88</v>
      </c>
      <c r="I89" s="1">
        <v>1073680</v>
      </c>
      <c r="K89" s="1">
        <v>32620121577</v>
      </c>
      <c r="M89" s="1">
        <v>0</v>
      </c>
      <c r="O89" s="1">
        <v>0</v>
      </c>
      <c r="Q89" s="1">
        <v>4481004</v>
      </c>
      <c r="S89" s="1">
        <v>33350</v>
      </c>
      <c r="U89" s="1">
        <v>132829216208</v>
      </c>
      <c r="W89" s="1">
        <v>148552306573.76999</v>
      </c>
      <c r="Y89" s="3">
        <v>4.2519611866289357E-3</v>
      </c>
    </row>
    <row r="90" spans="1:25" ht="24" x14ac:dyDescent="0.25">
      <c r="A90" s="2" t="s">
        <v>96</v>
      </c>
      <c r="C90" s="1">
        <v>600000</v>
      </c>
      <c r="E90" s="1">
        <v>7721158524</v>
      </c>
      <c r="G90" s="1">
        <v>8320198500</v>
      </c>
      <c r="I90" s="1">
        <v>300000</v>
      </c>
      <c r="K90" s="1">
        <v>4311997809</v>
      </c>
      <c r="M90" s="1">
        <v>-900000</v>
      </c>
      <c r="O90" s="1">
        <v>12505456858</v>
      </c>
      <c r="Q90" s="1">
        <v>0</v>
      </c>
      <c r="S90" s="1">
        <v>0</v>
      </c>
      <c r="U90" s="1">
        <v>0</v>
      </c>
      <c r="W90" s="1">
        <v>0</v>
      </c>
      <c r="Y90" s="3">
        <v>0</v>
      </c>
    </row>
    <row r="91" spans="1:25" ht="24" x14ac:dyDescent="0.25">
      <c r="A91" s="2" t="s">
        <v>97</v>
      </c>
      <c r="C91" s="1">
        <v>139290035</v>
      </c>
      <c r="E91" s="1">
        <v>249781577535</v>
      </c>
      <c r="G91" s="1">
        <v>848767519458.427</v>
      </c>
      <c r="I91" s="1">
        <v>0</v>
      </c>
      <c r="K91" s="1">
        <v>0</v>
      </c>
      <c r="M91" s="1">
        <v>-108841770</v>
      </c>
      <c r="O91" s="1">
        <v>812003049708</v>
      </c>
      <c r="Q91" s="1">
        <v>30448265</v>
      </c>
      <c r="S91" s="1">
        <v>7290</v>
      </c>
      <c r="U91" s="1">
        <v>54601290510</v>
      </c>
      <c r="W91" s="1">
        <v>220647143131.492</v>
      </c>
      <c r="Y91" s="3">
        <v>6.3155067071931897E-3</v>
      </c>
    </row>
    <row r="92" spans="1:25" ht="24" x14ac:dyDescent="0.25">
      <c r="A92" s="2" t="s">
        <v>98</v>
      </c>
      <c r="C92" s="1">
        <v>0</v>
      </c>
      <c r="E92" s="1">
        <v>0</v>
      </c>
      <c r="G92" s="1">
        <v>0</v>
      </c>
      <c r="I92" s="1">
        <v>59728357</v>
      </c>
      <c r="K92" s="1">
        <v>225301771922</v>
      </c>
      <c r="M92" s="1">
        <v>0</v>
      </c>
      <c r="O92" s="1">
        <v>0</v>
      </c>
      <c r="Q92" s="1">
        <v>59728357</v>
      </c>
      <c r="S92" s="1">
        <v>3653</v>
      </c>
      <c r="U92" s="1">
        <v>225301771922</v>
      </c>
      <c r="W92" s="1">
        <v>216889471376.67999</v>
      </c>
      <c r="Y92" s="3">
        <v>6.2079521708681799E-3</v>
      </c>
    </row>
    <row r="93" spans="1:25" ht="24" x14ac:dyDescent="0.25">
      <c r="A93" s="2" t="s">
        <v>99</v>
      </c>
      <c r="C93" s="1">
        <v>0</v>
      </c>
      <c r="E93" s="1">
        <v>0</v>
      </c>
      <c r="G93" s="1">
        <v>0</v>
      </c>
      <c r="I93" s="1">
        <v>85700609</v>
      </c>
      <c r="K93" s="1">
        <v>181055645526</v>
      </c>
      <c r="M93" s="1">
        <v>0</v>
      </c>
      <c r="O93" s="1">
        <v>0</v>
      </c>
      <c r="Q93" s="1">
        <v>85700609</v>
      </c>
      <c r="S93" s="1">
        <v>2122</v>
      </c>
      <c r="U93" s="1">
        <v>181055645526</v>
      </c>
      <c r="W93" s="1">
        <v>180774644978.827</v>
      </c>
      <c r="Y93" s="3">
        <v>5.174250011358076E-3</v>
      </c>
    </row>
    <row r="94" spans="1:25" ht="24" x14ac:dyDescent="0.25">
      <c r="A94" s="2" t="s">
        <v>100</v>
      </c>
      <c r="C94" s="1">
        <v>0</v>
      </c>
      <c r="E94" s="1">
        <v>0</v>
      </c>
      <c r="G94" s="1">
        <v>0</v>
      </c>
      <c r="I94" s="1">
        <v>308653582</v>
      </c>
      <c r="K94" s="1">
        <v>1293466065590</v>
      </c>
      <c r="M94" s="1">
        <v>0</v>
      </c>
      <c r="O94" s="1">
        <v>0</v>
      </c>
      <c r="Q94" s="1">
        <v>308653582</v>
      </c>
      <c r="S94" s="1">
        <v>4192</v>
      </c>
      <c r="U94" s="1">
        <v>1293466065590</v>
      </c>
      <c r="W94" s="1">
        <v>1286177254640.3201</v>
      </c>
      <c r="Y94" s="3">
        <v>3.6813805803411391E-2</v>
      </c>
    </row>
    <row r="95" spans="1:25" ht="24" x14ac:dyDescent="0.25">
      <c r="A95" s="2" t="s">
        <v>101</v>
      </c>
      <c r="C95" s="1">
        <v>0</v>
      </c>
      <c r="E95" s="1">
        <v>0</v>
      </c>
      <c r="G95" s="1">
        <v>0</v>
      </c>
      <c r="I95" s="1">
        <v>70509886</v>
      </c>
      <c r="K95" s="1">
        <v>247918540768</v>
      </c>
      <c r="M95" s="1">
        <v>0</v>
      </c>
      <c r="O95" s="1">
        <v>0</v>
      </c>
      <c r="Q95" s="1">
        <v>70509886</v>
      </c>
      <c r="S95" s="1">
        <v>3377</v>
      </c>
      <c r="U95" s="1">
        <v>247918540768</v>
      </c>
      <c r="W95" s="1">
        <v>236695119306.11899</v>
      </c>
      <c r="Y95" s="3">
        <v>6.7748423674212233E-3</v>
      </c>
    </row>
    <row r="96" spans="1:25" ht="24" x14ac:dyDescent="0.25">
      <c r="A96" s="2" t="s">
        <v>102</v>
      </c>
      <c r="C96" s="1">
        <v>0</v>
      </c>
      <c r="E96" s="1">
        <v>0</v>
      </c>
      <c r="G96" s="1">
        <v>0</v>
      </c>
      <c r="I96" s="1">
        <v>33241060</v>
      </c>
      <c r="K96" s="1">
        <v>147822468951</v>
      </c>
      <c r="M96" s="1">
        <v>0</v>
      </c>
      <c r="O96" s="1">
        <v>0</v>
      </c>
      <c r="Q96" s="1">
        <v>33241060</v>
      </c>
      <c r="S96" s="1">
        <v>4438</v>
      </c>
      <c r="U96" s="1">
        <v>147822468951</v>
      </c>
      <c r="W96" s="1">
        <v>146646057525.534</v>
      </c>
      <c r="Y96" s="3">
        <v>4.1973992807784683E-3</v>
      </c>
    </row>
    <row r="97" spans="1:25" ht="24" x14ac:dyDescent="0.25">
      <c r="A97" s="2" t="s">
        <v>103</v>
      </c>
      <c r="C97" s="1">
        <v>0</v>
      </c>
      <c r="E97" s="1">
        <v>0</v>
      </c>
      <c r="G97" s="1">
        <v>0</v>
      </c>
      <c r="I97" s="1">
        <v>759219</v>
      </c>
      <c r="K97" s="1">
        <v>1595030800</v>
      </c>
      <c r="M97" s="1">
        <v>0</v>
      </c>
      <c r="O97" s="1">
        <v>0</v>
      </c>
      <c r="Q97" s="1">
        <v>759219</v>
      </c>
      <c r="S97" s="1">
        <v>2092</v>
      </c>
      <c r="U97" s="1">
        <v>1595030800</v>
      </c>
      <c r="W97" s="1">
        <v>1578835845.4194</v>
      </c>
      <c r="Y97" s="3">
        <v>4.5190471219294534E-5</v>
      </c>
    </row>
    <row r="98" spans="1:25" ht="24" x14ac:dyDescent="0.25">
      <c r="A98" s="2" t="s">
        <v>104</v>
      </c>
      <c r="C98" s="1">
        <v>0</v>
      </c>
      <c r="E98" s="1">
        <v>0</v>
      </c>
      <c r="G98" s="1">
        <v>0</v>
      </c>
      <c r="I98" s="1">
        <v>47152664</v>
      </c>
      <c r="K98" s="1">
        <v>299519478641</v>
      </c>
      <c r="M98" s="1">
        <v>0</v>
      </c>
      <c r="O98" s="1">
        <v>0</v>
      </c>
      <c r="Q98" s="1">
        <v>47152664</v>
      </c>
      <c r="S98" s="1">
        <v>6350</v>
      </c>
      <c r="U98" s="1">
        <v>299519478641</v>
      </c>
      <c r="W98" s="1">
        <v>297637870872.41998</v>
      </c>
      <c r="Y98" s="3">
        <v>8.519185624303616E-3</v>
      </c>
    </row>
    <row r="99" spans="1:25" ht="24" x14ac:dyDescent="0.25">
      <c r="A99" s="2" t="s">
        <v>105</v>
      </c>
      <c r="C99" s="1">
        <v>0</v>
      </c>
      <c r="E99" s="1">
        <v>0</v>
      </c>
      <c r="G99" s="1">
        <v>0</v>
      </c>
      <c r="I99" s="1">
        <v>64739697</v>
      </c>
      <c r="K99" s="1">
        <v>196211029460</v>
      </c>
      <c r="M99" s="1">
        <v>0</v>
      </c>
      <c r="O99" s="1">
        <v>0</v>
      </c>
      <c r="Q99" s="1">
        <v>64739697</v>
      </c>
      <c r="S99" s="1">
        <v>2950</v>
      </c>
      <c r="U99" s="1">
        <v>196211029460</v>
      </c>
      <c r="W99" s="1">
        <v>189845762618.40799</v>
      </c>
      <c r="Y99" s="3">
        <v>5.4338894677383098E-3</v>
      </c>
    </row>
    <row r="100" spans="1:25" ht="24" x14ac:dyDescent="0.25">
      <c r="A100" s="2" t="s">
        <v>106</v>
      </c>
      <c r="C100" s="1">
        <v>0</v>
      </c>
      <c r="E100" s="1">
        <v>0</v>
      </c>
      <c r="G100" s="1">
        <v>0</v>
      </c>
      <c r="I100" s="1">
        <v>40904012</v>
      </c>
      <c r="K100" s="1">
        <v>83834649861</v>
      </c>
      <c r="M100" s="1">
        <v>0</v>
      </c>
      <c r="O100" s="1">
        <v>0</v>
      </c>
      <c r="Q100" s="1">
        <v>40904012</v>
      </c>
      <c r="S100" s="1">
        <v>2048</v>
      </c>
      <c r="U100" s="1">
        <v>83834649861</v>
      </c>
      <c r="W100" s="1">
        <v>83272976647.372803</v>
      </c>
      <c r="Y100" s="3">
        <v>2.3834935502927155E-3</v>
      </c>
    </row>
    <row r="101" spans="1:25" ht="24" x14ac:dyDescent="0.25">
      <c r="A101" s="2" t="s">
        <v>107</v>
      </c>
      <c r="C101" s="1">
        <v>0</v>
      </c>
      <c r="E101" s="1">
        <v>0</v>
      </c>
      <c r="G101" s="1">
        <v>0</v>
      </c>
      <c r="I101" s="1">
        <v>192614048</v>
      </c>
      <c r="K101" s="1">
        <v>240897189854</v>
      </c>
      <c r="M101" s="1">
        <v>0</v>
      </c>
      <c r="O101" s="1">
        <v>0</v>
      </c>
      <c r="Q101" s="1">
        <v>192614048</v>
      </c>
      <c r="S101" s="1">
        <v>1191</v>
      </c>
      <c r="U101" s="1">
        <v>240897189854</v>
      </c>
      <c r="W101" s="1">
        <v>228038381347.54999</v>
      </c>
      <c r="Y101" s="3">
        <v>6.5270635570371903E-3</v>
      </c>
    </row>
    <row r="102" spans="1:25" ht="24" x14ac:dyDescent="0.25">
      <c r="A102" s="2" t="s">
        <v>108</v>
      </c>
      <c r="C102" s="1">
        <v>0</v>
      </c>
      <c r="E102" s="1">
        <v>0</v>
      </c>
      <c r="G102" s="1">
        <v>0</v>
      </c>
      <c r="I102" s="1">
        <v>9094366</v>
      </c>
      <c r="K102" s="1">
        <v>19825904230</v>
      </c>
      <c r="M102" s="1">
        <v>0</v>
      </c>
      <c r="O102" s="1">
        <v>0</v>
      </c>
      <c r="Q102" s="1">
        <v>9094366</v>
      </c>
      <c r="S102" s="1">
        <v>2508</v>
      </c>
      <c r="U102" s="1">
        <v>19825904230</v>
      </c>
      <c r="W102" s="1">
        <v>22672958341.928398</v>
      </c>
      <c r="Y102" s="3">
        <v>6.4896022875323388E-4</v>
      </c>
    </row>
    <row r="103" spans="1:25" ht="24" x14ac:dyDescent="0.25">
      <c r="A103" s="2" t="s">
        <v>109</v>
      </c>
      <c r="C103" s="1">
        <v>0</v>
      </c>
      <c r="E103" s="1">
        <v>0</v>
      </c>
      <c r="G103" s="1">
        <v>0</v>
      </c>
      <c r="I103" s="1">
        <v>481905800</v>
      </c>
      <c r="K103" s="1">
        <v>336076271828</v>
      </c>
      <c r="M103" s="1">
        <v>-481905800</v>
      </c>
      <c r="O103" s="1">
        <v>338008635450</v>
      </c>
      <c r="Q103" s="1">
        <v>0</v>
      </c>
      <c r="S103" s="1">
        <v>0</v>
      </c>
      <c r="U103" s="1">
        <v>0</v>
      </c>
      <c r="W103" s="1">
        <v>0</v>
      </c>
      <c r="Y103" s="3">
        <v>0</v>
      </c>
    </row>
    <row r="104" spans="1:25" ht="24" x14ac:dyDescent="0.25">
      <c r="A104" s="2" t="s">
        <v>110</v>
      </c>
      <c r="C104" s="1">
        <v>0</v>
      </c>
      <c r="E104" s="1">
        <v>0</v>
      </c>
      <c r="G104" s="1">
        <v>0</v>
      </c>
      <c r="I104" s="1">
        <v>17787474</v>
      </c>
      <c r="K104" s="1">
        <v>71744394037</v>
      </c>
      <c r="M104" s="1">
        <v>0</v>
      </c>
      <c r="O104" s="1">
        <v>0</v>
      </c>
      <c r="Q104" s="1">
        <v>17787474</v>
      </c>
      <c r="S104" s="1">
        <v>3995</v>
      </c>
      <c r="U104" s="1">
        <v>71744394037</v>
      </c>
      <c r="W104" s="1">
        <v>70638145926.151505</v>
      </c>
      <c r="Y104" s="3">
        <v>2.0218511694685476E-3</v>
      </c>
    </row>
    <row r="105" spans="1:25" ht="24" x14ac:dyDescent="0.25">
      <c r="A105" s="2" t="s">
        <v>111</v>
      </c>
      <c r="C105" s="1">
        <v>0</v>
      </c>
      <c r="E105" s="1">
        <v>0</v>
      </c>
      <c r="G105" s="1">
        <v>0</v>
      </c>
      <c r="I105" s="1">
        <v>326214</v>
      </c>
      <c r="K105" s="1">
        <v>3410719050</v>
      </c>
      <c r="M105" s="1">
        <v>0</v>
      </c>
      <c r="O105" s="1">
        <v>0</v>
      </c>
      <c r="Q105" s="1">
        <v>326214</v>
      </c>
      <c r="S105" s="1">
        <v>12080</v>
      </c>
      <c r="U105" s="1">
        <v>3410719050</v>
      </c>
      <c r="W105" s="1">
        <v>3917218162.5359998</v>
      </c>
      <c r="Y105" s="3">
        <v>1.1212117785858687E-4</v>
      </c>
    </row>
    <row r="106" spans="1:25" ht="24" x14ac:dyDescent="0.25">
      <c r="A106" s="2" t="s">
        <v>112</v>
      </c>
      <c r="C106" s="1" t="s">
        <v>112</v>
      </c>
      <c r="E106" s="4">
        <f>SUM(E9:E105)</f>
        <v>19743833930164</v>
      </c>
      <c r="F106" s="2"/>
      <c r="G106" s="4">
        <f>SUM(G9:G105)</f>
        <v>30646177137809.367</v>
      </c>
      <c r="H106" s="2"/>
      <c r="I106" s="2" t="s">
        <v>112</v>
      </c>
      <c r="J106" s="2"/>
      <c r="K106" s="4">
        <f>SUM(K9:K105)</f>
        <v>8311610477373</v>
      </c>
      <c r="L106" s="2"/>
      <c r="M106" s="2" t="s">
        <v>112</v>
      </c>
      <c r="N106" s="2"/>
      <c r="O106" s="4">
        <f>SUM(O9:O105)</f>
        <v>14604607195443</v>
      </c>
      <c r="P106" s="2"/>
      <c r="Q106" s="2" t="s">
        <v>112</v>
      </c>
      <c r="R106" s="2"/>
      <c r="S106" s="2" t="s">
        <v>112</v>
      </c>
      <c r="T106" s="2"/>
      <c r="U106" s="4">
        <f>SUM(U9:U105)</f>
        <v>19759858849917</v>
      </c>
      <c r="V106" s="2"/>
      <c r="W106" s="4">
        <f>SUM(W9:W105)</f>
        <v>25513911181463.965</v>
      </c>
      <c r="X106" s="2"/>
      <c r="Y106" s="5">
        <f>SUM(Y9:Y105)</f>
        <v>0.73027583727762813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4"/>
  <sheetViews>
    <sheetView rightToLeft="1" topLeftCell="A4" workbookViewId="0">
      <selection activeCell="M99" sqref="M99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</row>
    <row r="3" spans="1:9" ht="24" x14ac:dyDescent="0.25">
      <c r="A3" s="12" t="s">
        <v>137</v>
      </c>
      <c r="B3" s="12" t="s">
        <v>137</v>
      </c>
      <c r="C3" s="12" t="s">
        <v>137</v>
      </c>
      <c r="D3" s="12" t="s">
        <v>137</v>
      </c>
      <c r="E3" s="12" t="s">
        <v>137</v>
      </c>
      <c r="F3" s="12" t="s">
        <v>137</v>
      </c>
      <c r="G3" s="12" t="s">
        <v>137</v>
      </c>
      <c r="H3" s="12" t="s">
        <v>137</v>
      </c>
      <c r="I3" s="12" t="s">
        <v>137</v>
      </c>
    </row>
    <row r="4" spans="1:9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</row>
    <row r="6" spans="1:9" ht="24.75" thickBot="1" x14ac:dyDescent="0.3">
      <c r="A6" s="11" t="s">
        <v>190</v>
      </c>
      <c r="B6" s="11" t="s">
        <v>190</v>
      </c>
      <c r="C6" s="11" t="s">
        <v>139</v>
      </c>
      <c r="D6" s="11" t="s">
        <v>139</v>
      </c>
      <c r="E6" s="11" t="s">
        <v>139</v>
      </c>
      <c r="G6" s="11" t="s">
        <v>140</v>
      </c>
      <c r="H6" s="11" t="s">
        <v>140</v>
      </c>
      <c r="I6" s="11" t="s">
        <v>140</v>
      </c>
    </row>
    <row r="7" spans="1:9" ht="24.75" thickBot="1" x14ac:dyDescent="0.3">
      <c r="A7" s="11" t="s">
        <v>191</v>
      </c>
      <c r="C7" s="11" t="s">
        <v>192</v>
      </c>
      <c r="E7" s="11" t="s">
        <v>193</v>
      </c>
      <c r="G7" s="11" t="s">
        <v>192</v>
      </c>
      <c r="I7" s="11" t="s">
        <v>193</v>
      </c>
    </row>
    <row r="8" spans="1:9" ht="24" x14ac:dyDescent="0.25">
      <c r="A8" s="2" t="s">
        <v>124</v>
      </c>
      <c r="C8" s="1">
        <v>25599</v>
      </c>
      <c r="E8" s="3">
        <f>+C8/$C$23</f>
        <v>7.3174053015323798E-7</v>
      </c>
      <c r="G8" s="1">
        <v>133824857</v>
      </c>
      <c r="I8" s="3">
        <f>+G8/$G$23</f>
        <v>3.6632096244475036E-4</v>
      </c>
    </row>
    <row r="9" spans="1:9" ht="24" x14ac:dyDescent="0.25">
      <c r="A9" s="2" t="s">
        <v>125</v>
      </c>
      <c r="C9" s="1">
        <v>23772</v>
      </c>
      <c r="E9" s="3">
        <f t="shared" ref="E9:E22" si="0">+C9/$C$23</f>
        <v>6.7951622652458202E-7</v>
      </c>
      <c r="G9" s="1">
        <v>7767552</v>
      </c>
      <c r="I9" s="3">
        <f t="shared" ref="I9:I22" si="1">+G9/$G$23</f>
        <v>2.1262246702640942E-5</v>
      </c>
    </row>
    <row r="10" spans="1:9" ht="24" x14ac:dyDescent="0.25">
      <c r="A10" s="2" t="s">
        <v>126</v>
      </c>
      <c r="C10" s="1">
        <v>18639600509</v>
      </c>
      <c r="E10" s="3">
        <f t="shared" si="0"/>
        <v>0.53280796743233039</v>
      </c>
      <c r="G10" s="1">
        <v>65525734874</v>
      </c>
      <c r="I10" s="3">
        <f t="shared" si="1"/>
        <v>0.17936466215647234</v>
      </c>
    </row>
    <row r="11" spans="1:9" ht="24" x14ac:dyDescent="0.25">
      <c r="A11" s="2" t="s">
        <v>127</v>
      </c>
      <c r="C11" s="1">
        <v>526575343</v>
      </c>
      <c r="E11" s="3">
        <f t="shared" si="0"/>
        <v>1.5052014557304705E-2</v>
      </c>
      <c r="G11" s="1">
        <v>9034579686</v>
      </c>
      <c r="I11" s="3">
        <f t="shared" si="1"/>
        <v>2.4730502240397016E-2</v>
      </c>
    </row>
    <row r="12" spans="1:9" ht="24" x14ac:dyDescent="0.25">
      <c r="A12" s="2" t="s">
        <v>128</v>
      </c>
      <c r="C12" s="1">
        <v>5551</v>
      </c>
      <c r="E12" s="3">
        <f t="shared" si="0"/>
        <v>1.5867384205947984E-7</v>
      </c>
      <c r="G12" s="1">
        <v>296731</v>
      </c>
      <c r="I12" s="3">
        <f t="shared" si="1"/>
        <v>8.1224660308953826E-7</v>
      </c>
    </row>
    <row r="13" spans="1:9" ht="24" x14ac:dyDescent="0.25">
      <c r="A13" s="2" t="s">
        <v>128</v>
      </c>
      <c r="C13" s="1">
        <v>0</v>
      </c>
      <c r="E13" s="3">
        <f t="shared" si="0"/>
        <v>0</v>
      </c>
      <c r="G13" s="1">
        <v>34933060157</v>
      </c>
      <c r="I13" s="3">
        <f t="shared" si="1"/>
        <v>9.5622834985376465E-2</v>
      </c>
    </row>
    <row r="14" spans="1:9" ht="24" x14ac:dyDescent="0.25">
      <c r="A14" s="2" t="s">
        <v>128</v>
      </c>
      <c r="C14" s="1">
        <v>0</v>
      </c>
      <c r="E14" s="3">
        <f t="shared" si="0"/>
        <v>0</v>
      </c>
      <c r="G14" s="1">
        <v>14942622950</v>
      </c>
      <c r="I14" s="3">
        <f t="shared" si="1"/>
        <v>4.0902685369527535E-2</v>
      </c>
    </row>
    <row r="15" spans="1:9" ht="24" x14ac:dyDescent="0.25">
      <c r="A15" s="2" t="s">
        <v>146</v>
      </c>
      <c r="C15" s="1">
        <v>0</v>
      </c>
      <c r="E15" s="3">
        <f t="shared" si="0"/>
        <v>0</v>
      </c>
      <c r="G15" s="1">
        <v>14881147540</v>
      </c>
      <c r="I15" s="3">
        <f t="shared" si="1"/>
        <v>4.0734407727669973E-2</v>
      </c>
    </row>
    <row r="16" spans="1:9" ht="24" x14ac:dyDescent="0.25">
      <c r="A16" s="2" t="s">
        <v>129</v>
      </c>
      <c r="C16" s="1">
        <v>1334246586</v>
      </c>
      <c r="E16" s="3">
        <f t="shared" si="0"/>
        <v>3.8139079815414194E-2</v>
      </c>
      <c r="G16" s="1">
        <v>39928587654</v>
      </c>
      <c r="I16" s="3">
        <f t="shared" si="1"/>
        <v>0.10929717383126258</v>
      </c>
    </row>
    <row r="17" spans="1:9" ht="24" x14ac:dyDescent="0.25">
      <c r="A17" s="2" t="s">
        <v>125</v>
      </c>
      <c r="C17" s="1">
        <v>0</v>
      </c>
      <c r="E17" s="3">
        <f t="shared" si="0"/>
        <v>0</v>
      </c>
      <c r="G17" s="1">
        <v>24657534245</v>
      </c>
      <c r="I17" s="3">
        <f t="shared" si="1"/>
        <v>6.7495470412815686E-2</v>
      </c>
    </row>
    <row r="18" spans="1:9" ht="24" x14ac:dyDescent="0.25">
      <c r="A18" s="2" t="s">
        <v>125</v>
      </c>
      <c r="C18" s="1">
        <v>0</v>
      </c>
      <c r="E18" s="3">
        <f t="shared" si="0"/>
        <v>0</v>
      </c>
      <c r="G18" s="1">
        <v>27082191784</v>
      </c>
      <c r="I18" s="3">
        <f t="shared" si="1"/>
        <v>7.4132525016844891E-2</v>
      </c>
    </row>
    <row r="19" spans="1:9" ht="24" x14ac:dyDescent="0.25">
      <c r="A19" s="2" t="s">
        <v>125</v>
      </c>
      <c r="C19" s="1">
        <v>3602739742</v>
      </c>
      <c r="E19" s="3">
        <f t="shared" si="0"/>
        <v>0.10298334656881987</v>
      </c>
      <c r="G19" s="1">
        <v>32452054798</v>
      </c>
      <c r="I19" s="3">
        <f t="shared" si="1"/>
        <v>8.8831538575177699E-2</v>
      </c>
    </row>
    <row r="20" spans="1:9" ht="24" x14ac:dyDescent="0.25">
      <c r="A20" s="2" t="s">
        <v>128</v>
      </c>
      <c r="C20" s="1">
        <v>0</v>
      </c>
      <c r="E20" s="3">
        <f t="shared" si="0"/>
        <v>0</v>
      </c>
      <c r="G20" s="1">
        <v>32459016390</v>
      </c>
      <c r="I20" s="3">
        <f t="shared" si="1"/>
        <v>8.8850594654434983E-2</v>
      </c>
    </row>
    <row r="21" spans="1:9" ht="24" x14ac:dyDescent="0.25">
      <c r="A21" s="2" t="s">
        <v>130</v>
      </c>
      <c r="C21" s="1">
        <v>923424798</v>
      </c>
      <c r="E21" s="3">
        <f t="shared" si="0"/>
        <v>2.6395849495885259E-2</v>
      </c>
      <c r="G21" s="1">
        <v>31935043920</v>
      </c>
      <c r="I21" s="3">
        <f t="shared" si="1"/>
        <v>8.7416316271421629E-2</v>
      </c>
    </row>
    <row r="22" spans="1:9" ht="24.75" thickBot="1" x14ac:dyDescent="0.3">
      <c r="A22" s="2" t="s">
        <v>131</v>
      </c>
      <c r="C22" s="1">
        <v>9957070147</v>
      </c>
      <c r="E22" s="3">
        <f t="shared" si="0"/>
        <v>0.28462017219964686</v>
      </c>
      <c r="G22" s="1">
        <v>37347855377</v>
      </c>
      <c r="I22" s="3">
        <f t="shared" si="1"/>
        <v>0.1022328933028487</v>
      </c>
    </row>
    <row r="23" spans="1:9" ht="24.75" thickBot="1" x14ac:dyDescent="0.3">
      <c r="A23" s="2" t="s">
        <v>112</v>
      </c>
      <c r="C23" s="4">
        <f>SUM(C8:C22)</f>
        <v>34983712047</v>
      </c>
      <c r="D23" s="2"/>
      <c r="E23" s="5">
        <f>SUM(E8:E22)</f>
        <v>1</v>
      </c>
      <c r="F23" s="2"/>
      <c r="G23" s="4">
        <f>SUM(G8:G22)</f>
        <v>365321318515</v>
      </c>
      <c r="H23" s="2"/>
      <c r="I23" s="5">
        <f>SUM(I8:I22)</f>
        <v>0.99999999999999989</v>
      </c>
    </row>
    <row r="24" spans="1:9" ht="23.2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B5A2-26F4-4ACD-877E-D54A2FE33E65}">
  <dimension ref="A2:M23"/>
  <sheetViews>
    <sheetView rightToLeft="1" topLeftCell="A4" workbookViewId="0">
      <selection activeCell="M99" sqref="M99"/>
    </sheetView>
  </sheetViews>
  <sheetFormatPr defaultRowHeight="22.5" x14ac:dyDescent="0.25"/>
  <cols>
    <col min="1" max="1" width="33.5703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</row>
    <row r="3" spans="1:13" ht="24" x14ac:dyDescent="0.25">
      <c r="A3" s="12" t="s">
        <v>137</v>
      </c>
      <c r="B3" s="12" t="s">
        <v>137</v>
      </c>
      <c r="C3" s="12" t="s">
        <v>137</v>
      </c>
      <c r="D3" s="12" t="s">
        <v>137</v>
      </c>
      <c r="E3" s="12" t="s">
        <v>137</v>
      </c>
      <c r="F3" s="12" t="s">
        <v>137</v>
      </c>
      <c r="G3" s="12" t="s">
        <v>137</v>
      </c>
      <c r="H3" s="12" t="s">
        <v>137</v>
      </c>
      <c r="I3" s="12" t="s">
        <v>137</v>
      </c>
      <c r="J3" s="12" t="s">
        <v>137</v>
      </c>
      <c r="K3" s="12" t="s">
        <v>137</v>
      </c>
      <c r="L3" s="12" t="s">
        <v>137</v>
      </c>
      <c r="M3" s="12" t="s">
        <v>137</v>
      </c>
    </row>
    <row r="4" spans="1:13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</row>
    <row r="6" spans="1:13" ht="24.75" thickBot="1" x14ac:dyDescent="0.3">
      <c r="A6" s="7" t="s">
        <v>138</v>
      </c>
      <c r="C6" s="11" t="s">
        <v>139</v>
      </c>
      <c r="D6" s="11" t="s">
        <v>139</v>
      </c>
      <c r="E6" s="11" t="s">
        <v>139</v>
      </c>
      <c r="F6" s="11" t="s">
        <v>139</v>
      </c>
      <c r="G6" s="11" t="s">
        <v>139</v>
      </c>
      <c r="I6" s="11" t="s">
        <v>140</v>
      </c>
      <c r="J6" s="11" t="s">
        <v>140</v>
      </c>
      <c r="K6" s="11" t="s">
        <v>140</v>
      </c>
      <c r="L6" s="11" t="s">
        <v>140</v>
      </c>
      <c r="M6" s="11" t="s">
        <v>140</v>
      </c>
    </row>
    <row r="7" spans="1:13" ht="24.75" thickBot="1" x14ac:dyDescent="0.3">
      <c r="A7" s="7" t="s">
        <v>141</v>
      </c>
      <c r="C7" s="7" t="s">
        <v>142</v>
      </c>
      <c r="E7" s="7" t="s">
        <v>143</v>
      </c>
      <c r="G7" s="7" t="s">
        <v>144</v>
      </c>
      <c r="I7" s="7" t="s">
        <v>142</v>
      </c>
      <c r="K7" s="7" t="s">
        <v>143</v>
      </c>
      <c r="M7" s="7" t="s">
        <v>144</v>
      </c>
    </row>
    <row r="8" spans="1:13" ht="24" x14ac:dyDescent="0.25">
      <c r="A8" s="2" t="s">
        <v>124</v>
      </c>
      <c r="C8" s="1">
        <v>25599</v>
      </c>
      <c r="E8" s="1">
        <v>0</v>
      </c>
      <c r="G8" s="1">
        <f>+C8-E8</f>
        <v>25599</v>
      </c>
      <c r="I8" s="1">
        <v>133824857</v>
      </c>
      <c r="K8" s="1">
        <v>0</v>
      </c>
      <c r="M8" s="1">
        <v>133824857</v>
      </c>
    </row>
    <row r="9" spans="1:13" ht="24" x14ac:dyDescent="0.25">
      <c r="A9" s="2" t="s">
        <v>125</v>
      </c>
      <c r="C9" s="1">
        <v>23772</v>
      </c>
      <c r="E9" s="1">
        <v>0</v>
      </c>
      <c r="G9" s="1">
        <f t="shared" ref="G9:G22" si="0">+C9-E9</f>
        <v>23772</v>
      </c>
      <c r="I9" s="1">
        <v>7767552</v>
      </c>
      <c r="K9" s="1">
        <v>0</v>
      </c>
      <c r="M9" s="1">
        <v>7767552</v>
      </c>
    </row>
    <row r="10" spans="1:13" ht="24" x14ac:dyDescent="0.25">
      <c r="A10" s="2" t="s">
        <v>126</v>
      </c>
      <c r="C10" s="1">
        <v>18639600509</v>
      </c>
      <c r="E10" s="1">
        <v>0</v>
      </c>
      <c r="G10" s="1">
        <f t="shared" si="0"/>
        <v>18639600509</v>
      </c>
      <c r="I10" s="1">
        <v>65525734874</v>
      </c>
      <c r="K10" s="1">
        <v>0</v>
      </c>
      <c r="M10" s="1">
        <v>65525734874</v>
      </c>
    </row>
    <row r="11" spans="1:13" ht="24" x14ac:dyDescent="0.25">
      <c r="A11" s="2" t="s">
        <v>127</v>
      </c>
      <c r="C11" s="1">
        <v>526575343</v>
      </c>
      <c r="E11" s="1">
        <v>0</v>
      </c>
      <c r="G11" s="1">
        <f t="shared" si="0"/>
        <v>526575343</v>
      </c>
      <c r="I11" s="1">
        <v>9034579686</v>
      </c>
      <c r="K11" s="1">
        <v>120448</v>
      </c>
      <c r="M11" s="1">
        <v>9034459238</v>
      </c>
    </row>
    <row r="12" spans="1:13" ht="24" x14ac:dyDescent="0.25">
      <c r="A12" s="2" t="s">
        <v>128</v>
      </c>
      <c r="C12" s="1">
        <v>5551</v>
      </c>
      <c r="E12" s="1">
        <v>0</v>
      </c>
      <c r="G12" s="1">
        <f t="shared" si="0"/>
        <v>5551</v>
      </c>
      <c r="I12" s="1">
        <v>296731</v>
      </c>
      <c r="K12" s="1">
        <v>0</v>
      </c>
      <c r="M12" s="1">
        <v>296731</v>
      </c>
    </row>
    <row r="13" spans="1:13" ht="24" x14ac:dyDescent="0.25">
      <c r="A13" s="2" t="s">
        <v>128</v>
      </c>
      <c r="C13" s="1">
        <v>0</v>
      </c>
      <c r="E13" s="1">
        <v>0</v>
      </c>
      <c r="G13" s="1">
        <f t="shared" si="0"/>
        <v>0</v>
      </c>
      <c r="I13" s="1">
        <v>34933060157</v>
      </c>
      <c r="K13" s="1">
        <v>0</v>
      </c>
      <c r="M13" s="1">
        <v>34933060157</v>
      </c>
    </row>
    <row r="14" spans="1:13" ht="24" x14ac:dyDescent="0.25">
      <c r="A14" s="2" t="s">
        <v>128</v>
      </c>
      <c r="C14" s="1">
        <v>0</v>
      </c>
      <c r="E14" s="1">
        <v>0</v>
      </c>
      <c r="G14" s="1">
        <f t="shared" si="0"/>
        <v>0</v>
      </c>
      <c r="I14" s="1">
        <v>14942622950</v>
      </c>
      <c r="K14" s="1">
        <v>0</v>
      </c>
      <c r="M14" s="1">
        <v>14942622950</v>
      </c>
    </row>
    <row r="15" spans="1:13" ht="24" x14ac:dyDescent="0.25">
      <c r="A15" s="2" t="s">
        <v>146</v>
      </c>
      <c r="C15" s="1">
        <v>0</v>
      </c>
      <c r="E15" s="1">
        <v>0</v>
      </c>
      <c r="G15" s="1">
        <f t="shared" si="0"/>
        <v>0</v>
      </c>
      <c r="I15" s="1">
        <v>14881147540</v>
      </c>
      <c r="K15" s="1">
        <v>0</v>
      </c>
      <c r="M15" s="1">
        <v>14881147540</v>
      </c>
    </row>
    <row r="16" spans="1:13" ht="24" x14ac:dyDescent="0.25">
      <c r="A16" s="2" t="s">
        <v>129</v>
      </c>
      <c r="C16" s="1">
        <v>1334246586</v>
      </c>
      <c r="E16" s="1">
        <v>0</v>
      </c>
      <c r="G16" s="1">
        <f t="shared" si="0"/>
        <v>1334246586</v>
      </c>
      <c r="I16" s="1">
        <v>39928587654</v>
      </c>
      <c r="K16" s="1">
        <v>0</v>
      </c>
      <c r="M16" s="1">
        <v>39928587654</v>
      </c>
    </row>
    <row r="17" spans="1:13" ht="24" x14ac:dyDescent="0.25">
      <c r="A17" s="2" t="s">
        <v>125</v>
      </c>
      <c r="C17" s="1">
        <v>0</v>
      </c>
      <c r="E17" s="1">
        <v>0</v>
      </c>
      <c r="G17" s="1">
        <f t="shared" si="0"/>
        <v>0</v>
      </c>
      <c r="I17" s="1">
        <v>24657534245</v>
      </c>
      <c r="K17" s="1">
        <v>0</v>
      </c>
      <c r="M17" s="1">
        <v>24657534245</v>
      </c>
    </row>
    <row r="18" spans="1:13" ht="24" x14ac:dyDescent="0.25">
      <c r="A18" s="2" t="s">
        <v>125</v>
      </c>
      <c r="C18" s="1">
        <v>0</v>
      </c>
      <c r="E18" s="1">
        <v>0</v>
      </c>
      <c r="G18" s="1">
        <f t="shared" si="0"/>
        <v>0</v>
      </c>
      <c r="I18" s="1">
        <v>27082191784</v>
      </c>
      <c r="K18" s="1">
        <v>0</v>
      </c>
      <c r="M18" s="1">
        <v>27082191784</v>
      </c>
    </row>
    <row r="19" spans="1:13" ht="24" x14ac:dyDescent="0.25">
      <c r="A19" s="2" t="s">
        <v>125</v>
      </c>
      <c r="C19" s="1">
        <v>3602739742</v>
      </c>
      <c r="E19" s="1">
        <v>0</v>
      </c>
      <c r="G19" s="1">
        <f t="shared" si="0"/>
        <v>3602739742</v>
      </c>
      <c r="I19" s="1">
        <v>32452054798</v>
      </c>
      <c r="K19" s="1">
        <v>0</v>
      </c>
      <c r="M19" s="1">
        <v>32452054798</v>
      </c>
    </row>
    <row r="20" spans="1:13" ht="24" x14ac:dyDescent="0.25">
      <c r="A20" s="2" t="s">
        <v>128</v>
      </c>
      <c r="C20" s="1">
        <v>0</v>
      </c>
      <c r="E20" s="1">
        <v>0</v>
      </c>
      <c r="G20" s="1">
        <f t="shared" si="0"/>
        <v>0</v>
      </c>
      <c r="I20" s="1">
        <v>32459016390</v>
      </c>
      <c r="K20" s="1">
        <v>0</v>
      </c>
      <c r="M20" s="1">
        <v>32459016390</v>
      </c>
    </row>
    <row r="21" spans="1:13" ht="24" x14ac:dyDescent="0.25">
      <c r="A21" s="2" t="s">
        <v>130</v>
      </c>
      <c r="C21" s="1">
        <v>923424798</v>
      </c>
      <c r="E21" s="1">
        <v>0</v>
      </c>
      <c r="G21" s="1">
        <f t="shared" si="0"/>
        <v>923424798</v>
      </c>
      <c r="I21" s="1">
        <v>31935043920</v>
      </c>
      <c r="K21" s="1">
        <v>0</v>
      </c>
      <c r="M21" s="1">
        <v>31935043920</v>
      </c>
    </row>
    <row r="22" spans="1:13" ht="24.75" thickBot="1" x14ac:dyDescent="0.3">
      <c r="A22" s="2" t="s">
        <v>131</v>
      </c>
      <c r="C22" s="1">
        <v>9957070147</v>
      </c>
      <c r="E22" s="1">
        <v>0</v>
      </c>
      <c r="G22" s="1">
        <f t="shared" si="0"/>
        <v>9957070147</v>
      </c>
      <c r="I22" s="1">
        <v>37347855377</v>
      </c>
      <c r="K22" s="1">
        <v>0</v>
      </c>
      <c r="M22" s="1">
        <v>37347855377</v>
      </c>
    </row>
    <row r="23" spans="1:13" ht="24.75" thickBot="1" x14ac:dyDescent="0.3">
      <c r="A23" s="2" t="s">
        <v>112</v>
      </c>
      <c r="C23" s="4">
        <f>SUM(C8:C22)</f>
        <v>34983712047</v>
      </c>
      <c r="D23" s="2"/>
      <c r="E23" s="4">
        <f>SUM(E8:E22)</f>
        <v>0</v>
      </c>
      <c r="F23" s="2"/>
      <c r="G23" s="4">
        <f>SUM(G8:G22)</f>
        <v>34983712047</v>
      </c>
      <c r="H23" s="2"/>
      <c r="I23" s="4">
        <f>SUM(I8:I22)</f>
        <v>365321318515</v>
      </c>
      <c r="J23" s="2"/>
      <c r="K23" s="4">
        <f>SUM(K8:K22)</f>
        <v>120448</v>
      </c>
      <c r="L23" s="2"/>
      <c r="M23" s="4">
        <f>SUM(M8:M22)</f>
        <v>365321198067</v>
      </c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0"/>
  <sheetViews>
    <sheetView rightToLeft="1" workbookViewId="0">
      <selection activeCell="M99" sqref="M99"/>
    </sheetView>
  </sheetViews>
  <sheetFormatPr defaultRowHeight="22.5" x14ac:dyDescent="0.25"/>
  <cols>
    <col min="1" max="1" width="40" style="1" bestFit="1" customWidth="1"/>
    <col min="2" max="2" width="1" style="1" customWidth="1"/>
    <col min="3" max="3" width="19" style="1" customWidth="1"/>
    <col min="4" max="4" width="1" style="1" customWidth="1"/>
    <col min="5" max="5" width="27.42578125" style="1" customWidth="1"/>
    <col min="6" max="6" width="1" style="1" customWidth="1"/>
    <col min="7" max="7" width="27.42578125" style="1" customWidth="1"/>
    <col min="8" max="8" width="1" style="1" customWidth="1"/>
    <col min="9" max="9" width="27.42578125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6.85546875" style="1" bestFit="1" customWidth="1"/>
    <col min="20" max="20" width="21.7109375" style="1" bestFit="1" customWidth="1"/>
    <col min="21" max="21" width="26.140625" style="1" customWidth="1"/>
    <col min="22" max="16384" width="9.140625" style="1"/>
  </cols>
  <sheetData>
    <row r="2" spans="1:17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" x14ac:dyDescent="0.25">
      <c r="A3" s="12" t="s">
        <v>137</v>
      </c>
      <c r="B3" s="12" t="s">
        <v>137</v>
      </c>
      <c r="C3" s="12" t="s">
        <v>137</v>
      </c>
      <c r="D3" s="12" t="s">
        <v>137</v>
      </c>
      <c r="E3" s="12" t="s">
        <v>137</v>
      </c>
      <c r="F3" s="12" t="s">
        <v>137</v>
      </c>
      <c r="G3" s="12" t="s">
        <v>137</v>
      </c>
      <c r="H3" s="12" t="s">
        <v>137</v>
      </c>
      <c r="I3" s="12" t="s">
        <v>137</v>
      </c>
      <c r="J3" s="12" t="s">
        <v>137</v>
      </c>
      <c r="K3" s="12" t="s">
        <v>137</v>
      </c>
      <c r="L3" s="12" t="s">
        <v>137</v>
      </c>
      <c r="M3" s="12" t="s">
        <v>137</v>
      </c>
      <c r="N3" s="12" t="s">
        <v>137</v>
      </c>
      <c r="O3" s="12" t="s">
        <v>137</v>
      </c>
      <c r="P3" s="12" t="s">
        <v>137</v>
      </c>
      <c r="Q3" s="12" t="s">
        <v>137</v>
      </c>
    </row>
    <row r="4" spans="1:17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" x14ac:dyDescent="0.25">
      <c r="A6" s="11" t="s">
        <v>3</v>
      </c>
      <c r="C6" s="11" t="s">
        <v>139</v>
      </c>
      <c r="D6" s="11" t="s">
        <v>139</v>
      </c>
      <c r="E6" s="11" t="s">
        <v>139</v>
      </c>
      <c r="F6" s="11" t="s">
        <v>139</v>
      </c>
      <c r="G6" s="11" t="s">
        <v>139</v>
      </c>
      <c r="H6" s="11" t="s">
        <v>139</v>
      </c>
      <c r="I6" s="11" t="s">
        <v>139</v>
      </c>
      <c r="K6" s="11" t="s">
        <v>140</v>
      </c>
      <c r="L6" s="11" t="s">
        <v>140</v>
      </c>
      <c r="M6" s="11" t="s">
        <v>140</v>
      </c>
      <c r="N6" s="11" t="s">
        <v>140</v>
      </c>
      <c r="O6" s="11" t="s">
        <v>140</v>
      </c>
      <c r="P6" s="11" t="s">
        <v>140</v>
      </c>
      <c r="Q6" s="11" t="s">
        <v>140</v>
      </c>
    </row>
    <row r="7" spans="1:17" ht="24" x14ac:dyDescent="0.25">
      <c r="A7" s="11" t="s">
        <v>3</v>
      </c>
      <c r="C7" s="11" t="s">
        <v>7</v>
      </c>
      <c r="E7" s="11" t="s">
        <v>171</v>
      </c>
      <c r="G7" s="11" t="s">
        <v>172</v>
      </c>
      <c r="I7" s="11" t="s">
        <v>174</v>
      </c>
      <c r="K7" s="11" t="s">
        <v>7</v>
      </c>
      <c r="M7" s="11" t="s">
        <v>171</v>
      </c>
      <c r="O7" s="11" t="s">
        <v>172</v>
      </c>
      <c r="Q7" s="11" t="s">
        <v>174</v>
      </c>
    </row>
    <row r="8" spans="1:17" ht="24" x14ac:dyDescent="0.25">
      <c r="A8" s="2" t="s">
        <v>57</v>
      </c>
      <c r="C8" s="1">
        <v>150130056</v>
      </c>
      <c r="E8" s="1">
        <v>955043525153</v>
      </c>
      <c r="G8" s="1">
        <v>651147717672</v>
      </c>
      <c r="I8" s="1">
        <f>+E8-G8</f>
        <v>303895807481</v>
      </c>
      <c r="K8" s="1">
        <v>178782026</v>
      </c>
      <c r="M8" s="1">
        <v>1151191866624</v>
      </c>
      <c r="O8" s="1">
        <v>774404976318</v>
      </c>
      <c r="Q8" s="1">
        <v>376786890306</v>
      </c>
    </row>
    <row r="9" spans="1:17" ht="24" x14ac:dyDescent="0.25">
      <c r="A9" s="2" t="s">
        <v>58</v>
      </c>
      <c r="C9" s="1">
        <v>27523489</v>
      </c>
      <c r="E9" s="1">
        <v>677927719139</v>
      </c>
      <c r="G9" s="1">
        <v>469766465215</v>
      </c>
      <c r="I9" s="1">
        <f t="shared" ref="I9:I70" si="0">+E9-G9</f>
        <v>208161253924</v>
      </c>
      <c r="K9" s="1">
        <v>29523489</v>
      </c>
      <c r="M9" s="1">
        <v>731606419239</v>
      </c>
      <c r="O9" s="1">
        <v>503902142215</v>
      </c>
      <c r="Q9" s="1">
        <v>227704277024</v>
      </c>
    </row>
    <row r="10" spans="1:17" ht="24" x14ac:dyDescent="0.25">
      <c r="A10" s="2" t="s">
        <v>30</v>
      </c>
      <c r="C10" s="1">
        <v>474965</v>
      </c>
      <c r="E10" s="1">
        <v>79188464461</v>
      </c>
      <c r="G10" s="1">
        <v>78028434799</v>
      </c>
      <c r="I10" s="1">
        <f t="shared" si="0"/>
        <v>1160029662</v>
      </c>
      <c r="K10" s="1">
        <v>474965</v>
      </c>
      <c r="M10" s="1">
        <v>79188464461</v>
      </c>
      <c r="O10" s="1">
        <v>78028434799</v>
      </c>
      <c r="Q10" s="1">
        <v>1160029662</v>
      </c>
    </row>
    <row r="11" spans="1:17" ht="24" x14ac:dyDescent="0.25">
      <c r="A11" s="2" t="s">
        <v>42</v>
      </c>
      <c r="C11" s="1">
        <v>1000000</v>
      </c>
      <c r="E11" s="1">
        <v>7444218870</v>
      </c>
      <c r="G11" s="1">
        <v>5505994909</v>
      </c>
      <c r="I11" s="1">
        <f t="shared" si="0"/>
        <v>1938223961</v>
      </c>
      <c r="K11" s="1">
        <v>2000000</v>
      </c>
      <c r="M11" s="1">
        <v>15197808949</v>
      </c>
      <c r="O11" s="1">
        <v>11011989816</v>
      </c>
      <c r="Q11" s="1">
        <v>4185819133</v>
      </c>
    </row>
    <row r="12" spans="1:17" ht="24" x14ac:dyDescent="0.25">
      <c r="A12" s="2" t="s">
        <v>76</v>
      </c>
      <c r="C12" s="1">
        <v>371287059</v>
      </c>
      <c r="E12" s="1">
        <v>1475786273744</v>
      </c>
      <c r="G12" s="1">
        <v>1109979643611</v>
      </c>
      <c r="I12" s="1">
        <f t="shared" si="0"/>
        <v>365806630133</v>
      </c>
      <c r="K12" s="1">
        <v>385287059</v>
      </c>
      <c r="M12" s="1">
        <v>1547045554136</v>
      </c>
      <c r="O12" s="1">
        <v>1165784497296</v>
      </c>
      <c r="Q12" s="1">
        <v>381261056840</v>
      </c>
    </row>
    <row r="13" spans="1:17" ht="24" x14ac:dyDescent="0.25">
      <c r="A13" s="2" t="s">
        <v>91</v>
      </c>
      <c r="C13" s="1">
        <v>250000</v>
      </c>
      <c r="E13" s="1">
        <v>3861884270</v>
      </c>
      <c r="G13" s="1">
        <v>3653564425</v>
      </c>
      <c r="I13" s="1">
        <f t="shared" si="0"/>
        <v>208319845</v>
      </c>
      <c r="K13" s="1">
        <v>500000</v>
      </c>
      <c r="M13" s="1">
        <v>8695452442</v>
      </c>
      <c r="O13" s="1">
        <v>7307128854</v>
      </c>
      <c r="Q13" s="1">
        <v>1388323588</v>
      </c>
    </row>
    <row r="14" spans="1:17" ht="24" x14ac:dyDescent="0.25">
      <c r="A14" s="2" t="s">
        <v>61</v>
      </c>
      <c r="C14" s="1">
        <v>44143780</v>
      </c>
      <c r="E14" s="1">
        <v>508071473674</v>
      </c>
      <c r="G14" s="1">
        <v>263725558364</v>
      </c>
      <c r="I14" s="1">
        <f t="shared" si="0"/>
        <v>244345915310</v>
      </c>
      <c r="K14" s="1">
        <v>44430015</v>
      </c>
      <c r="M14" s="1">
        <v>510915873675</v>
      </c>
      <c r="O14" s="1">
        <v>265435595085</v>
      </c>
      <c r="Q14" s="1">
        <v>245480278590</v>
      </c>
    </row>
    <row r="15" spans="1:17" ht="24" x14ac:dyDescent="0.25">
      <c r="A15" s="2" t="s">
        <v>47</v>
      </c>
      <c r="C15" s="1">
        <v>35376690</v>
      </c>
      <c r="E15" s="1">
        <v>186824299890</v>
      </c>
      <c r="G15" s="1">
        <v>186824299890</v>
      </c>
      <c r="I15" s="1">
        <f t="shared" si="0"/>
        <v>0</v>
      </c>
      <c r="K15" s="1">
        <v>35376691</v>
      </c>
      <c r="M15" s="1">
        <v>186824299891</v>
      </c>
      <c r="O15" s="1">
        <v>186824305171</v>
      </c>
      <c r="Q15" s="1">
        <v>-5280</v>
      </c>
    </row>
    <row r="16" spans="1:17" ht="24" x14ac:dyDescent="0.25">
      <c r="A16" s="2" t="s">
        <v>22</v>
      </c>
      <c r="C16" s="1">
        <v>4173160</v>
      </c>
      <c r="E16" s="1">
        <v>144488533685</v>
      </c>
      <c r="G16" s="1">
        <v>206127376929</v>
      </c>
      <c r="I16" s="1">
        <f t="shared" si="0"/>
        <v>-61638843244</v>
      </c>
      <c r="K16" s="1">
        <v>4173160</v>
      </c>
      <c r="M16" s="1">
        <v>144488533685</v>
      </c>
      <c r="O16" s="1">
        <v>206127376929</v>
      </c>
      <c r="Q16" s="1">
        <v>-61638843244</v>
      </c>
    </row>
    <row r="17" spans="1:17" ht="24" x14ac:dyDescent="0.25">
      <c r="A17" s="2" t="s">
        <v>87</v>
      </c>
      <c r="C17" s="1">
        <v>20091077</v>
      </c>
      <c r="E17" s="1">
        <v>372235778528</v>
      </c>
      <c r="G17" s="1">
        <v>280106942674</v>
      </c>
      <c r="I17" s="1">
        <f t="shared" si="0"/>
        <v>92128835854</v>
      </c>
      <c r="K17" s="1">
        <v>20091077</v>
      </c>
      <c r="M17" s="1">
        <v>372235778528</v>
      </c>
      <c r="O17" s="1">
        <v>280106942674</v>
      </c>
      <c r="Q17" s="1">
        <v>92128835854</v>
      </c>
    </row>
    <row r="18" spans="1:17" ht="24" x14ac:dyDescent="0.25">
      <c r="A18" s="2" t="s">
        <v>17</v>
      </c>
      <c r="C18" s="1">
        <v>163600000</v>
      </c>
      <c r="E18" s="1">
        <v>102454747549</v>
      </c>
      <c r="G18" s="1">
        <v>86555847606</v>
      </c>
      <c r="I18" s="1">
        <f t="shared" si="0"/>
        <v>15898899943</v>
      </c>
      <c r="K18" s="1">
        <v>163600000</v>
      </c>
      <c r="M18" s="1">
        <v>102454747549</v>
      </c>
      <c r="O18" s="1">
        <v>86555847606</v>
      </c>
      <c r="Q18" s="1">
        <v>15898899943</v>
      </c>
    </row>
    <row r="19" spans="1:17" ht="24" x14ac:dyDescent="0.25">
      <c r="A19" s="2" t="s">
        <v>80</v>
      </c>
      <c r="C19" s="1">
        <v>24063175</v>
      </c>
      <c r="E19" s="1">
        <v>76529338465</v>
      </c>
      <c r="G19" s="1">
        <v>58569865696</v>
      </c>
      <c r="I19" s="1">
        <f t="shared" si="0"/>
        <v>17959472769</v>
      </c>
      <c r="K19" s="1">
        <v>27063175</v>
      </c>
      <c r="M19" s="1">
        <v>97482974567</v>
      </c>
      <c r="O19" s="1">
        <v>72582988662</v>
      </c>
      <c r="Q19" s="1">
        <v>24899985905</v>
      </c>
    </row>
    <row r="20" spans="1:17" ht="24" x14ac:dyDescent="0.25">
      <c r="A20" s="2" t="s">
        <v>34</v>
      </c>
      <c r="C20" s="1">
        <v>102733799</v>
      </c>
      <c r="E20" s="1">
        <v>601466346208</v>
      </c>
      <c r="G20" s="1">
        <v>387403826339</v>
      </c>
      <c r="I20" s="1">
        <f t="shared" si="0"/>
        <v>214062519869</v>
      </c>
      <c r="K20" s="1">
        <v>103901801</v>
      </c>
      <c r="M20" s="1">
        <v>614786708950</v>
      </c>
      <c r="O20" s="1">
        <v>399722592160</v>
      </c>
      <c r="Q20" s="1">
        <v>215064116790</v>
      </c>
    </row>
    <row r="21" spans="1:17" ht="24" x14ac:dyDescent="0.25">
      <c r="A21" s="2" t="s">
        <v>63</v>
      </c>
      <c r="C21" s="1">
        <v>36951971</v>
      </c>
      <c r="E21" s="1">
        <v>726869151131</v>
      </c>
      <c r="G21" s="1">
        <v>362408144256</v>
      </c>
      <c r="I21" s="1">
        <f t="shared" si="0"/>
        <v>364461006875</v>
      </c>
      <c r="K21" s="1">
        <v>38451972</v>
      </c>
      <c r="M21" s="1">
        <v>753305910971</v>
      </c>
      <c r="O21" s="1">
        <v>377119472612</v>
      </c>
      <c r="Q21" s="1">
        <v>376186438359</v>
      </c>
    </row>
    <row r="22" spans="1:17" ht="24" x14ac:dyDescent="0.25">
      <c r="A22" s="2" t="s">
        <v>79</v>
      </c>
      <c r="C22" s="1">
        <v>31837702</v>
      </c>
      <c r="E22" s="1">
        <v>1902353274250</v>
      </c>
      <c r="G22" s="1">
        <v>1246549300658</v>
      </c>
      <c r="I22" s="1">
        <f t="shared" si="0"/>
        <v>655803973592</v>
      </c>
      <c r="K22" s="1">
        <v>47465199</v>
      </c>
      <c r="M22" s="1">
        <v>2933336903931</v>
      </c>
      <c r="O22" s="1">
        <v>1840876517580</v>
      </c>
      <c r="Q22" s="1">
        <v>1092460386351</v>
      </c>
    </row>
    <row r="23" spans="1:17" ht="24" x14ac:dyDescent="0.25">
      <c r="A23" s="2" t="s">
        <v>62</v>
      </c>
      <c r="C23" s="1">
        <v>1928698</v>
      </c>
      <c r="E23" s="1">
        <v>65994294110</v>
      </c>
      <c r="G23" s="1">
        <v>40836834027</v>
      </c>
      <c r="I23" s="1">
        <f t="shared" si="0"/>
        <v>25157460083</v>
      </c>
      <c r="K23" s="1">
        <v>2573135</v>
      </c>
      <c r="M23" s="1">
        <v>89024097040</v>
      </c>
      <c r="O23" s="1">
        <v>54481669407</v>
      </c>
      <c r="Q23" s="1">
        <v>34542427633</v>
      </c>
    </row>
    <row r="24" spans="1:17" ht="24" x14ac:dyDescent="0.25">
      <c r="A24" s="2" t="s">
        <v>64</v>
      </c>
      <c r="C24" s="1">
        <v>1085372</v>
      </c>
      <c r="E24" s="1">
        <v>65965609055</v>
      </c>
      <c r="G24" s="1">
        <v>44667041115</v>
      </c>
      <c r="I24" s="1">
        <f t="shared" si="0"/>
        <v>21298567940</v>
      </c>
      <c r="K24" s="1">
        <v>1085372</v>
      </c>
      <c r="M24" s="1">
        <v>65965609055</v>
      </c>
      <c r="O24" s="1">
        <v>44667041115</v>
      </c>
      <c r="Q24" s="1">
        <v>21298567940</v>
      </c>
    </row>
    <row r="25" spans="1:17" ht="24" x14ac:dyDescent="0.25">
      <c r="A25" s="2" t="s">
        <v>65</v>
      </c>
      <c r="C25" s="1">
        <v>5663026</v>
      </c>
      <c r="E25" s="1">
        <v>401603715821</v>
      </c>
      <c r="G25" s="1">
        <v>207497140449</v>
      </c>
      <c r="I25" s="1">
        <f t="shared" si="0"/>
        <v>194106575372</v>
      </c>
      <c r="K25" s="1">
        <v>6019669</v>
      </c>
      <c r="M25" s="1">
        <v>421481373492</v>
      </c>
      <c r="O25" s="1">
        <v>220564783568</v>
      </c>
      <c r="Q25" s="1">
        <v>200916589924</v>
      </c>
    </row>
    <row r="26" spans="1:17" ht="24" x14ac:dyDescent="0.25">
      <c r="A26" s="2" t="s">
        <v>26</v>
      </c>
      <c r="C26" s="1">
        <v>16581289</v>
      </c>
      <c r="E26" s="1">
        <v>390488996920</v>
      </c>
      <c r="G26" s="1">
        <v>226988538687</v>
      </c>
      <c r="I26" s="1">
        <f t="shared" si="0"/>
        <v>163500458233</v>
      </c>
      <c r="K26" s="1">
        <v>17581289</v>
      </c>
      <c r="M26" s="1">
        <v>407950605623</v>
      </c>
      <c r="O26" s="1">
        <v>238191482176</v>
      </c>
      <c r="Q26" s="1">
        <v>169759123447</v>
      </c>
    </row>
    <row r="27" spans="1:17" ht="24" x14ac:dyDescent="0.25">
      <c r="A27" s="2" t="s">
        <v>21</v>
      </c>
      <c r="C27" s="1">
        <v>65424261</v>
      </c>
      <c r="E27" s="1">
        <v>370907841789</v>
      </c>
      <c r="G27" s="1">
        <v>251825355332</v>
      </c>
      <c r="I27" s="1">
        <f t="shared" si="0"/>
        <v>119082486457</v>
      </c>
      <c r="K27" s="1">
        <v>65424261</v>
      </c>
      <c r="M27" s="1">
        <v>370907841789</v>
      </c>
      <c r="O27" s="1">
        <v>251825355332</v>
      </c>
      <c r="Q27" s="1">
        <v>119082486457</v>
      </c>
    </row>
    <row r="28" spans="1:17" ht="24" x14ac:dyDescent="0.25">
      <c r="A28" s="2" t="s">
        <v>51</v>
      </c>
      <c r="C28" s="1">
        <v>60733</v>
      </c>
      <c r="E28" s="1">
        <v>271430889</v>
      </c>
      <c r="G28" s="1">
        <v>380540615</v>
      </c>
      <c r="I28" s="1">
        <f t="shared" si="0"/>
        <v>-109109726</v>
      </c>
      <c r="K28" s="1">
        <v>10766820</v>
      </c>
      <c r="M28" s="1">
        <v>48240515365</v>
      </c>
      <c r="O28" s="1">
        <v>-27350520123</v>
      </c>
      <c r="Q28" s="1">
        <v>75591035488</v>
      </c>
    </row>
    <row r="29" spans="1:17" ht="24" x14ac:dyDescent="0.25">
      <c r="A29" s="2" t="s">
        <v>52</v>
      </c>
      <c r="C29" s="1">
        <v>125545427</v>
      </c>
      <c r="E29" s="1">
        <v>70656692894</v>
      </c>
      <c r="G29" s="1">
        <v>36618421575</v>
      </c>
      <c r="I29" s="1">
        <f t="shared" si="0"/>
        <v>34038271319</v>
      </c>
      <c r="K29" s="1">
        <v>125545427</v>
      </c>
      <c r="M29" s="1">
        <v>70656692894</v>
      </c>
      <c r="O29" s="1">
        <v>36618421575</v>
      </c>
      <c r="Q29" s="1">
        <v>34038271319</v>
      </c>
    </row>
    <row r="30" spans="1:17" ht="24" x14ac:dyDescent="0.25">
      <c r="A30" s="2" t="s">
        <v>29</v>
      </c>
      <c r="C30" s="1">
        <v>17051968</v>
      </c>
      <c r="E30" s="1">
        <v>183868385644</v>
      </c>
      <c r="G30" s="1">
        <v>188828667925</v>
      </c>
      <c r="I30" s="1">
        <f t="shared" si="0"/>
        <v>-4960282281</v>
      </c>
      <c r="K30" s="1">
        <v>17051968</v>
      </c>
      <c r="M30" s="1">
        <v>183868385644</v>
      </c>
      <c r="O30" s="1">
        <v>188828667925</v>
      </c>
      <c r="Q30" s="1">
        <v>-4960282281</v>
      </c>
    </row>
    <row r="31" spans="1:17" ht="24" x14ac:dyDescent="0.25">
      <c r="A31" s="2" t="s">
        <v>20</v>
      </c>
      <c r="C31" s="1">
        <v>113038478</v>
      </c>
      <c r="E31" s="1">
        <v>189548497923</v>
      </c>
      <c r="G31" s="1">
        <v>187382529961</v>
      </c>
      <c r="I31" s="1">
        <f t="shared" si="0"/>
        <v>2165967962</v>
      </c>
      <c r="K31" s="1">
        <v>113038479</v>
      </c>
      <c r="M31" s="1">
        <v>189548497924</v>
      </c>
      <c r="O31" s="1">
        <v>187382531619</v>
      </c>
      <c r="Q31" s="1">
        <v>2165966305</v>
      </c>
    </row>
    <row r="32" spans="1:17" ht="24" x14ac:dyDescent="0.25">
      <c r="A32" s="2" t="s">
        <v>23</v>
      </c>
      <c r="C32" s="1">
        <v>8338762</v>
      </c>
      <c r="E32" s="1">
        <v>260274857290</v>
      </c>
      <c r="G32" s="1">
        <v>175172731129</v>
      </c>
      <c r="I32" s="1">
        <f t="shared" si="0"/>
        <v>85102126161</v>
      </c>
      <c r="K32" s="1">
        <v>8438762</v>
      </c>
      <c r="M32" s="1">
        <v>265684477424</v>
      </c>
      <c r="O32" s="1">
        <v>180089302434</v>
      </c>
      <c r="Q32" s="1">
        <v>85595174990</v>
      </c>
    </row>
    <row r="33" spans="1:17" ht="24" x14ac:dyDescent="0.25">
      <c r="A33" s="2" t="s">
        <v>27</v>
      </c>
      <c r="C33" s="1">
        <v>8501426</v>
      </c>
      <c r="E33" s="1">
        <v>232934069706</v>
      </c>
      <c r="G33" s="1">
        <v>177562279969</v>
      </c>
      <c r="I33" s="1">
        <f t="shared" si="0"/>
        <v>55371789737</v>
      </c>
      <c r="K33" s="1">
        <v>8501426</v>
      </c>
      <c r="M33" s="1">
        <v>232934069706</v>
      </c>
      <c r="O33" s="1">
        <v>177557589350</v>
      </c>
      <c r="Q33" s="1">
        <v>55376480356</v>
      </c>
    </row>
    <row r="34" spans="1:17" ht="24" x14ac:dyDescent="0.25">
      <c r="A34" s="2" t="s">
        <v>77</v>
      </c>
      <c r="C34" s="1">
        <v>36600000</v>
      </c>
      <c r="E34" s="1">
        <v>89335075292</v>
      </c>
      <c r="G34" s="1">
        <v>62690893687</v>
      </c>
      <c r="I34" s="1">
        <f t="shared" si="0"/>
        <v>26644181605</v>
      </c>
      <c r="K34" s="1">
        <v>36600000</v>
      </c>
      <c r="M34" s="1">
        <v>89335075292</v>
      </c>
      <c r="O34" s="1">
        <v>62690893687</v>
      </c>
      <c r="Q34" s="1">
        <v>26644181605</v>
      </c>
    </row>
    <row r="35" spans="1:17" ht="24" x14ac:dyDescent="0.25">
      <c r="A35" s="2" t="s">
        <v>55</v>
      </c>
      <c r="C35" s="1">
        <v>23612395</v>
      </c>
      <c r="E35" s="1">
        <v>310235180797</v>
      </c>
      <c r="G35" s="1">
        <v>204909697910</v>
      </c>
      <c r="I35" s="1">
        <f t="shared" si="0"/>
        <v>105325482887</v>
      </c>
      <c r="K35" s="1">
        <v>23612395</v>
      </c>
      <c r="M35" s="1">
        <v>310235180797</v>
      </c>
      <c r="O35" s="1">
        <v>204909697910</v>
      </c>
      <c r="Q35" s="1">
        <v>105325482887</v>
      </c>
    </row>
    <row r="36" spans="1:17" ht="24" x14ac:dyDescent="0.25">
      <c r="A36" s="2" t="s">
        <v>69</v>
      </c>
      <c r="C36" s="1">
        <v>7750611</v>
      </c>
      <c r="E36" s="1">
        <v>25596151340</v>
      </c>
      <c r="G36" s="1">
        <v>35785089070</v>
      </c>
      <c r="I36" s="1">
        <f t="shared" si="0"/>
        <v>-10188937730</v>
      </c>
      <c r="K36" s="1">
        <v>7750611</v>
      </c>
      <c r="M36" s="1">
        <v>25596151340</v>
      </c>
      <c r="O36" s="1">
        <v>35785089070</v>
      </c>
      <c r="Q36" s="1">
        <v>-10188937730</v>
      </c>
    </row>
    <row r="37" spans="1:17" ht="24" x14ac:dyDescent="0.25">
      <c r="A37" s="2" t="s">
        <v>70</v>
      </c>
      <c r="C37" s="1">
        <v>249999</v>
      </c>
      <c r="E37" s="1">
        <v>2186901269</v>
      </c>
      <c r="G37" s="1">
        <v>1614207914</v>
      </c>
      <c r="I37" s="1">
        <f t="shared" si="0"/>
        <v>572693355</v>
      </c>
      <c r="K37" s="1">
        <v>500000</v>
      </c>
      <c r="M37" s="1">
        <v>4388730856</v>
      </c>
      <c r="O37" s="1">
        <v>3228428742</v>
      </c>
      <c r="Q37" s="1">
        <v>1160302114</v>
      </c>
    </row>
    <row r="38" spans="1:17" ht="24" x14ac:dyDescent="0.25">
      <c r="A38" s="2" t="s">
        <v>85</v>
      </c>
      <c r="C38" s="1">
        <v>30494959</v>
      </c>
      <c r="E38" s="1">
        <v>225839104499</v>
      </c>
      <c r="G38" s="1">
        <v>139615385646</v>
      </c>
      <c r="I38" s="1">
        <f t="shared" si="0"/>
        <v>86223718853</v>
      </c>
      <c r="K38" s="1">
        <v>48035577</v>
      </c>
      <c r="M38" s="1">
        <v>373374234908</v>
      </c>
      <c r="O38" s="1">
        <v>247720143818</v>
      </c>
      <c r="Q38" s="1">
        <v>125654091090</v>
      </c>
    </row>
    <row r="39" spans="1:17" ht="24" x14ac:dyDescent="0.25">
      <c r="A39" s="2" t="s">
        <v>45</v>
      </c>
      <c r="C39" s="1">
        <v>26340507</v>
      </c>
      <c r="E39" s="1">
        <v>42622446493</v>
      </c>
      <c r="G39" s="1">
        <v>42622446493</v>
      </c>
      <c r="I39" s="1">
        <f t="shared" si="0"/>
        <v>0</v>
      </c>
      <c r="K39" s="1">
        <v>26340508</v>
      </c>
      <c r="M39" s="1">
        <v>42622446494</v>
      </c>
      <c r="O39" s="1">
        <v>42622448195</v>
      </c>
      <c r="Q39" s="1">
        <v>-1701</v>
      </c>
    </row>
    <row r="40" spans="1:17" ht="24" x14ac:dyDescent="0.25">
      <c r="A40" s="2" t="s">
        <v>59</v>
      </c>
      <c r="C40" s="1">
        <v>19495248</v>
      </c>
      <c r="E40" s="1">
        <v>204454504579</v>
      </c>
      <c r="G40" s="1">
        <v>135251595437</v>
      </c>
      <c r="I40" s="1">
        <f t="shared" si="0"/>
        <v>69202909142</v>
      </c>
      <c r="K40" s="1">
        <v>37634305</v>
      </c>
      <c r="M40" s="1">
        <v>407236982350</v>
      </c>
      <c r="O40" s="1">
        <v>261094385383</v>
      </c>
      <c r="Q40" s="1">
        <v>146142596967</v>
      </c>
    </row>
    <row r="41" spans="1:17" ht="24" x14ac:dyDescent="0.25">
      <c r="A41" s="2" t="s">
        <v>94</v>
      </c>
      <c r="C41" s="1">
        <v>64159480</v>
      </c>
      <c r="E41" s="1">
        <v>213862103964</v>
      </c>
      <c r="G41" s="1">
        <v>223600665979</v>
      </c>
      <c r="I41" s="1">
        <f t="shared" si="0"/>
        <v>-9738562015</v>
      </c>
      <c r="K41" s="1">
        <v>64159480</v>
      </c>
      <c r="M41" s="1">
        <v>213862103964</v>
      </c>
      <c r="O41" s="1">
        <v>223600665979</v>
      </c>
      <c r="Q41" s="1">
        <v>-9738562015</v>
      </c>
    </row>
    <row r="42" spans="1:17" ht="24" x14ac:dyDescent="0.25">
      <c r="A42" s="2" t="s">
        <v>25</v>
      </c>
      <c r="C42" s="1">
        <v>10000000</v>
      </c>
      <c r="E42" s="1">
        <v>109047285713</v>
      </c>
      <c r="G42" s="1">
        <v>91263409357</v>
      </c>
      <c r="I42" s="1">
        <f t="shared" si="0"/>
        <v>17783876356</v>
      </c>
      <c r="K42" s="1">
        <v>10083355</v>
      </c>
      <c r="M42" s="1">
        <v>109668728512</v>
      </c>
      <c r="O42" s="1">
        <v>91915509982</v>
      </c>
      <c r="Q42" s="1">
        <v>17753218530</v>
      </c>
    </row>
    <row r="43" spans="1:17" ht="24" x14ac:dyDescent="0.25">
      <c r="A43" s="2" t="s">
        <v>97</v>
      </c>
      <c r="C43" s="1">
        <v>108841770</v>
      </c>
      <c r="E43" s="1">
        <v>812003049708</v>
      </c>
      <c r="G43" s="1">
        <v>421107074410</v>
      </c>
      <c r="I43" s="1">
        <f t="shared" si="0"/>
        <v>390895975298</v>
      </c>
      <c r="K43" s="1">
        <v>112727639</v>
      </c>
      <c r="M43" s="1">
        <v>834111247789</v>
      </c>
      <c r="O43" s="1">
        <v>442120420891</v>
      </c>
      <c r="Q43" s="1">
        <v>391990826898</v>
      </c>
    </row>
    <row r="44" spans="1:17" ht="24" x14ac:dyDescent="0.25">
      <c r="A44" s="2" t="s">
        <v>89</v>
      </c>
      <c r="C44" s="1">
        <v>303436</v>
      </c>
      <c r="E44" s="1">
        <v>2716147780</v>
      </c>
      <c r="G44" s="1">
        <v>2177772662</v>
      </c>
      <c r="I44" s="1">
        <f t="shared" si="0"/>
        <v>538375118</v>
      </c>
      <c r="K44" s="1">
        <v>303436</v>
      </c>
      <c r="M44" s="1">
        <v>2716147780</v>
      </c>
      <c r="O44" s="1">
        <v>2177772662</v>
      </c>
      <c r="Q44" s="1">
        <v>538375118</v>
      </c>
    </row>
    <row r="45" spans="1:17" ht="24" x14ac:dyDescent="0.25">
      <c r="A45" s="2" t="s">
        <v>43</v>
      </c>
      <c r="C45" s="1">
        <v>72357391</v>
      </c>
      <c r="E45" s="1">
        <v>146816346023</v>
      </c>
      <c r="G45" s="1">
        <v>118171608120</v>
      </c>
      <c r="I45" s="1">
        <f t="shared" si="0"/>
        <v>28644737903</v>
      </c>
      <c r="K45" s="1">
        <v>72357391</v>
      </c>
      <c r="M45" s="1">
        <v>146816346023</v>
      </c>
      <c r="O45" s="1">
        <v>118171608120</v>
      </c>
      <c r="Q45" s="1">
        <v>28644737903</v>
      </c>
    </row>
    <row r="46" spans="1:17" ht="24" x14ac:dyDescent="0.25">
      <c r="A46" s="2" t="s">
        <v>60</v>
      </c>
      <c r="C46" s="1">
        <v>5703854</v>
      </c>
      <c r="E46" s="1">
        <v>417099109086</v>
      </c>
      <c r="G46" s="1">
        <v>208545706477</v>
      </c>
      <c r="I46" s="1">
        <f t="shared" si="0"/>
        <v>208553402609</v>
      </c>
      <c r="K46" s="1">
        <v>8366243</v>
      </c>
      <c r="M46" s="1">
        <v>600987568956</v>
      </c>
      <c r="O46" s="1">
        <v>305796375917</v>
      </c>
      <c r="Q46" s="1">
        <v>295191193039</v>
      </c>
    </row>
    <row r="47" spans="1:17" ht="24" x14ac:dyDescent="0.25">
      <c r="A47" s="2" t="s">
        <v>56</v>
      </c>
      <c r="C47" s="1">
        <v>1</v>
      </c>
      <c r="E47" s="1">
        <v>1</v>
      </c>
      <c r="G47" s="1">
        <v>3904</v>
      </c>
      <c r="I47" s="1">
        <f t="shared" si="0"/>
        <v>-3903</v>
      </c>
      <c r="K47" s="1">
        <v>500001</v>
      </c>
      <c r="M47" s="1">
        <v>4363879561</v>
      </c>
      <c r="O47" s="1">
        <v>3513970656</v>
      </c>
      <c r="Q47" s="1">
        <v>849908905</v>
      </c>
    </row>
    <row r="48" spans="1:17" ht="24" x14ac:dyDescent="0.25">
      <c r="A48" s="2" t="s">
        <v>31</v>
      </c>
      <c r="C48" s="1">
        <v>590000</v>
      </c>
      <c r="E48" s="1">
        <v>69278964828</v>
      </c>
      <c r="G48" s="1">
        <v>70290766575</v>
      </c>
      <c r="I48" s="1">
        <f t="shared" si="0"/>
        <v>-1011801747</v>
      </c>
      <c r="K48" s="1">
        <v>590000</v>
      </c>
      <c r="M48" s="1">
        <v>69278964828</v>
      </c>
      <c r="O48" s="1">
        <v>70290766575</v>
      </c>
      <c r="Q48" s="1">
        <v>-1011801747</v>
      </c>
    </row>
    <row r="49" spans="1:17" ht="24" x14ac:dyDescent="0.25">
      <c r="A49" s="2" t="s">
        <v>82</v>
      </c>
      <c r="C49" s="1">
        <v>9859100</v>
      </c>
      <c r="E49" s="1">
        <v>177726838304</v>
      </c>
      <c r="G49" s="1">
        <v>137598154428</v>
      </c>
      <c r="I49" s="1">
        <f t="shared" si="0"/>
        <v>40128683876</v>
      </c>
      <c r="K49" s="1">
        <v>17109100</v>
      </c>
      <c r="M49" s="1">
        <v>316856959550</v>
      </c>
      <c r="O49" s="1">
        <v>238782504004</v>
      </c>
      <c r="Q49" s="1">
        <v>78074455546</v>
      </c>
    </row>
    <row r="50" spans="1:17" ht="24" x14ac:dyDescent="0.25">
      <c r="A50" s="2" t="s">
        <v>75</v>
      </c>
      <c r="C50" s="1">
        <v>15713992</v>
      </c>
      <c r="E50" s="1">
        <v>73256451519</v>
      </c>
      <c r="G50" s="1">
        <v>101845619199</v>
      </c>
      <c r="I50" s="1">
        <f t="shared" si="0"/>
        <v>-28589167680</v>
      </c>
      <c r="K50" s="1">
        <v>35707263</v>
      </c>
      <c r="M50" s="1">
        <v>177735525254</v>
      </c>
      <c r="O50" s="1">
        <v>231426127197</v>
      </c>
      <c r="Q50" s="1">
        <v>-53690601943</v>
      </c>
    </row>
    <row r="51" spans="1:17" ht="24" x14ac:dyDescent="0.25">
      <c r="A51" s="2" t="s">
        <v>93</v>
      </c>
      <c r="C51" s="1">
        <v>26616585</v>
      </c>
      <c r="E51" s="1">
        <v>96241661354</v>
      </c>
      <c r="G51" s="1">
        <v>57581706574</v>
      </c>
      <c r="I51" s="1">
        <f t="shared" si="0"/>
        <v>38659954780</v>
      </c>
      <c r="K51" s="1">
        <v>26616585</v>
      </c>
      <c r="M51" s="1">
        <v>96241661354</v>
      </c>
      <c r="O51" s="1">
        <v>57581706574</v>
      </c>
      <c r="Q51" s="1">
        <v>38659954780</v>
      </c>
    </row>
    <row r="52" spans="1:17" ht="24" x14ac:dyDescent="0.25">
      <c r="A52" s="2" t="s">
        <v>19</v>
      </c>
      <c r="C52" s="1">
        <v>106065075</v>
      </c>
      <c r="E52" s="1">
        <v>278949871148</v>
      </c>
      <c r="G52" s="1">
        <v>133518036313</v>
      </c>
      <c r="I52" s="1">
        <f t="shared" si="0"/>
        <v>145431834835</v>
      </c>
      <c r="K52" s="1">
        <v>149334076</v>
      </c>
      <c r="M52" s="1">
        <v>368199595136</v>
      </c>
      <c r="O52" s="1">
        <v>224014337598</v>
      </c>
      <c r="Q52" s="1">
        <v>144185257538</v>
      </c>
    </row>
    <row r="53" spans="1:17" ht="24" x14ac:dyDescent="0.25">
      <c r="A53" s="2" t="s">
        <v>96</v>
      </c>
      <c r="C53" s="1">
        <v>900000</v>
      </c>
      <c r="E53" s="1">
        <v>12505456858</v>
      </c>
      <c r="G53" s="1">
        <v>12033156333</v>
      </c>
      <c r="I53" s="1">
        <f t="shared" si="0"/>
        <v>472300525</v>
      </c>
      <c r="K53" s="1">
        <v>900000</v>
      </c>
      <c r="M53" s="1">
        <v>12505456858</v>
      </c>
      <c r="O53" s="1">
        <v>12033156333</v>
      </c>
      <c r="Q53" s="1">
        <v>472300525</v>
      </c>
    </row>
    <row r="54" spans="1:17" ht="24" x14ac:dyDescent="0.25">
      <c r="A54" s="2" t="s">
        <v>109</v>
      </c>
      <c r="C54" s="1">
        <v>481905800</v>
      </c>
      <c r="E54" s="1">
        <v>338008635450</v>
      </c>
      <c r="G54" s="1">
        <v>336076271828</v>
      </c>
      <c r="I54" s="1">
        <f t="shared" si="0"/>
        <v>1932363622</v>
      </c>
      <c r="K54" s="1">
        <v>481905800</v>
      </c>
      <c r="M54" s="1">
        <v>338008635450</v>
      </c>
      <c r="O54" s="1">
        <v>336076271828</v>
      </c>
      <c r="Q54" s="1">
        <v>1932363622</v>
      </c>
    </row>
    <row r="55" spans="1:17" ht="24" x14ac:dyDescent="0.25">
      <c r="A55" s="2" t="s">
        <v>66</v>
      </c>
      <c r="C55" s="1">
        <v>35206505</v>
      </c>
      <c r="E55" s="1">
        <v>1073535396340</v>
      </c>
      <c r="G55" s="1">
        <v>600374667790</v>
      </c>
      <c r="I55" s="1">
        <f t="shared" si="0"/>
        <v>473160728550</v>
      </c>
      <c r="K55" s="1">
        <v>35206505</v>
      </c>
      <c r="M55" s="1">
        <v>1073535396340</v>
      </c>
      <c r="O55" s="1">
        <v>600374667790</v>
      </c>
      <c r="Q55" s="1">
        <v>473160728550</v>
      </c>
    </row>
    <row r="56" spans="1:17" ht="24" x14ac:dyDescent="0.25">
      <c r="A56" s="2" t="s">
        <v>16</v>
      </c>
      <c r="C56" s="1">
        <v>85291613</v>
      </c>
      <c r="E56" s="1">
        <v>59677838423</v>
      </c>
      <c r="G56" s="1">
        <v>33508417809</v>
      </c>
      <c r="I56" s="1">
        <f t="shared" si="0"/>
        <v>26169420614</v>
      </c>
      <c r="K56" s="1">
        <v>92291613</v>
      </c>
      <c r="M56" s="1">
        <v>85291524873</v>
      </c>
      <c r="O56" s="1">
        <v>56881101177</v>
      </c>
      <c r="Q56" s="1">
        <v>28410423696</v>
      </c>
    </row>
    <row r="57" spans="1:17" ht="24" x14ac:dyDescent="0.25">
      <c r="A57" s="2" t="s">
        <v>175</v>
      </c>
      <c r="C57" s="1">
        <v>0</v>
      </c>
      <c r="E57" s="1">
        <v>0</v>
      </c>
      <c r="G57" s="1">
        <v>0</v>
      </c>
      <c r="I57" s="1">
        <f t="shared" si="0"/>
        <v>0</v>
      </c>
      <c r="K57" s="1">
        <v>1562500</v>
      </c>
      <c r="M57" s="1">
        <v>3559941607</v>
      </c>
      <c r="O57" s="1">
        <v>3980859609</v>
      </c>
      <c r="Q57" s="1">
        <v>-420918002</v>
      </c>
    </row>
    <row r="58" spans="1:17" ht="24" x14ac:dyDescent="0.25">
      <c r="A58" s="2" t="s">
        <v>39</v>
      </c>
      <c r="C58" s="1">
        <v>0</v>
      </c>
      <c r="E58" s="1">
        <v>0</v>
      </c>
      <c r="G58" s="1">
        <v>0</v>
      </c>
      <c r="I58" s="1">
        <f t="shared" si="0"/>
        <v>0</v>
      </c>
      <c r="K58" s="1">
        <v>285750</v>
      </c>
      <c r="M58" s="1">
        <v>15608535933</v>
      </c>
      <c r="O58" s="1">
        <v>12870711749</v>
      </c>
      <c r="Q58" s="1">
        <v>2737824184</v>
      </c>
    </row>
    <row r="59" spans="1:17" ht="24" x14ac:dyDescent="0.25">
      <c r="A59" s="2" t="s">
        <v>41</v>
      </c>
      <c r="C59" s="1">
        <v>0</v>
      </c>
      <c r="E59" s="1">
        <v>0</v>
      </c>
      <c r="G59" s="1">
        <v>0</v>
      </c>
      <c r="I59" s="1">
        <f t="shared" si="0"/>
        <v>0</v>
      </c>
      <c r="K59" s="1">
        <v>1</v>
      </c>
      <c r="M59" s="1">
        <v>1</v>
      </c>
      <c r="O59" s="1">
        <v>11974</v>
      </c>
      <c r="Q59" s="1">
        <v>-11973</v>
      </c>
    </row>
    <row r="60" spans="1:17" ht="24" x14ac:dyDescent="0.25">
      <c r="A60" s="2" t="s">
        <v>67</v>
      </c>
      <c r="C60" s="1">
        <v>0</v>
      </c>
      <c r="E60" s="1">
        <v>0</v>
      </c>
      <c r="G60" s="1">
        <v>0</v>
      </c>
      <c r="I60" s="1">
        <f t="shared" si="0"/>
        <v>0</v>
      </c>
      <c r="K60" s="1">
        <v>3222338</v>
      </c>
      <c r="M60" s="1">
        <v>15298903521</v>
      </c>
      <c r="O60" s="1">
        <v>14340565378</v>
      </c>
      <c r="Q60" s="1">
        <v>958338143</v>
      </c>
    </row>
    <row r="61" spans="1:17" ht="24" x14ac:dyDescent="0.25">
      <c r="A61" s="2" t="s">
        <v>78</v>
      </c>
      <c r="C61" s="1">
        <v>0</v>
      </c>
      <c r="E61" s="1">
        <v>0</v>
      </c>
      <c r="G61" s="1">
        <v>0</v>
      </c>
      <c r="I61" s="1">
        <f t="shared" si="0"/>
        <v>0</v>
      </c>
      <c r="K61" s="1">
        <v>1</v>
      </c>
      <c r="M61" s="1">
        <v>1</v>
      </c>
      <c r="O61" s="1">
        <v>1535</v>
      </c>
      <c r="Q61" s="1">
        <v>-1534</v>
      </c>
    </row>
    <row r="62" spans="1:17" ht="24" x14ac:dyDescent="0.25">
      <c r="A62" s="2" t="s">
        <v>84</v>
      </c>
      <c r="C62" s="1">
        <v>0</v>
      </c>
      <c r="E62" s="1">
        <v>0</v>
      </c>
      <c r="G62" s="1">
        <v>0</v>
      </c>
      <c r="I62" s="1">
        <f t="shared" si="0"/>
        <v>0</v>
      </c>
      <c r="K62" s="1">
        <v>2</v>
      </c>
      <c r="M62" s="1">
        <v>2</v>
      </c>
      <c r="O62" s="1">
        <v>5762</v>
      </c>
      <c r="Q62" s="1">
        <v>-5760</v>
      </c>
    </row>
    <row r="63" spans="1:17" ht="24" x14ac:dyDescent="0.25">
      <c r="A63" s="2" t="s">
        <v>176</v>
      </c>
      <c r="C63" s="1">
        <v>0</v>
      </c>
      <c r="E63" s="1">
        <v>0</v>
      </c>
      <c r="G63" s="1">
        <v>0</v>
      </c>
      <c r="I63" s="1">
        <f t="shared" si="0"/>
        <v>0</v>
      </c>
      <c r="K63" s="1">
        <v>3748659</v>
      </c>
      <c r="M63" s="1">
        <v>15050745906</v>
      </c>
      <c r="O63" s="1">
        <v>13150304956</v>
      </c>
      <c r="Q63" s="1">
        <v>1900440950</v>
      </c>
    </row>
    <row r="64" spans="1:17" ht="24" x14ac:dyDescent="0.25">
      <c r="A64" s="2" t="s">
        <v>71</v>
      </c>
      <c r="C64" s="1">
        <v>0</v>
      </c>
      <c r="E64" s="1">
        <v>0</v>
      </c>
      <c r="G64" s="1">
        <v>0</v>
      </c>
      <c r="I64" s="1">
        <f t="shared" si="0"/>
        <v>0</v>
      </c>
      <c r="K64" s="1">
        <v>1500000</v>
      </c>
      <c r="M64" s="1">
        <v>5355941514</v>
      </c>
      <c r="O64" s="1">
        <v>4068691020</v>
      </c>
      <c r="Q64" s="1">
        <v>1287250494</v>
      </c>
    </row>
    <row r="65" spans="1:17" ht="24" x14ac:dyDescent="0.25">
      <c r="A65" s="2" t="s">
        <v>24</v>
      </c>
      <c r="C65" s="1">
        <v>0</v>
      </c>
      <c r="E65" s="1">
        <v>0</v>
      </c>
      <c r="G65" s="1">
        <v>0</v>
      </c>
      <c r="I65" s="1">
        <f t="shared" si="0"/>
        <v>0</v>
      </c>
      <c r="K65" s="1">
        <v>30000001</v>
      </c>
      <c r="M65" s="1">
        <v>108573920479</v>
      </c>
      <c r="O65" s="1">
        <v>120777077914</v>
      </c>
      <c r="Q65" s="1">
        <v>-12203157435</v>
      </c>
    </row>
    <row r="66" spans="1:17" ht="24" x14ac:dyDescent="0.25">
      <c r="A66" s="2" t="s">
        <v>177</v>
      </c>
      <c r="C66" s="1">
        <v>0</v>
      </c>
      <c r="E66" s="1">
        <v>0</v>
      </c>
      <c r="G66" s="1">
        <v>0</v>
      </c>
      <c r="I66" s="1">
        <f t="shared" si="0"/>
        <v>0</v>
      </c>
      <c r="K66" s="1">
        <v>125000</v>
      </c>
      <c r="M66" s="1">
        <v>2433108050</v>
      </c>
      <c r="O66" s="1">
        <v>2783340000</v>
      </c>
      <c r="Q66" s="1">
        <v>-350231950</v>
      </c>
    </row>
    <row r="67" spans="1:17" ht="24" x14ac:dyDescent="0.25">
      <c r="A67" s="2" t="s">
        <v>178</v>
      </c>
      <c r="C67" s="1">
        <v>0</v>
      </c>
      <c r="E67" s="1">
        <v>0</v>
      </c>
      <c r="G67" s="1">
        <v>0</v>
      </c>
      <c r="I67" s="1">
        <f t="shared" si="0"/>
        <v>0</v>
      </c>
      <c r="K67" s="1">
        <v>59311112</v>
      </c>
      <c r="M67" s="1">
        <v>347081451692</v>
      </c>
      <c r="O67" s="1">
        <v>296559800744</v>
      </c>
      <c r="Q67" s="1">
        <v>50521650948</v>
      </c>
    </row>
    <row r="68" spans="1:17" ht="24" x14ac:dyDescent="0.25">
      <c r="A68" s="2" t="s">
        <v>53</v>
      </c>
      <c r="C68" s="1">
        <v>0</v>
      </c>
      <c r="E68" s="1">
        <v>0</v>
      </c>
      <c r="G68" s="1">
        <v>0</v>
      </c>
      <c r="I68" s="1">
        <f t="shared" si="0"/>
        <v>0</v>
      </c>
      <c r="K68" s="1">
        <v>50000000</v>
      </c>
      <c r="M68" s="1">
        <v>69404849218</v>
      </c>
      <c r="O68" s="1">
        <v>57257280030</v>
      </c>
      <c r="Q68" s="1">
        <v>12147569188</v>
      </c>
    </row>
    <row r="69" spans="1:17" ht="24" x14ac:dyDescent="0.25">
      <c r="A69" s="2" t="s">
        <v>35</v>
      </c>
      <c r="C69" s="1">
        <v>0</v>
      </c>
      <c r="E69" s="1">
        <v>0</v>
      </c>
      <c r="G69" s="1">
        <v>0</v>
      </c>
      <c r="I69" s="1">
        <f t="shared" si="0"/>
        <v>0</v>
      </c>
      <c r="K69" s="1">
        <v>1216450</v>
      </c>
      <c r="M69" s="1">
        <v>24498267775</v>
      </c>
      <c r="O69" s="1">
        <v>23968777339</v>
      </c>
      <c r="Q69" s="1">
        <v>529490436</v>
      </c>
    </row>
    <row r="70" spans="1:17" ht="24" x14ac:dyDescent="0.25">
      <c r="A70" s="2" t="s">
        <v>180</v>
      </c>
      <c r="C70" s="1">
        <v>0</v>
      </c>
      <c r="E70" s="1">
        <v>0</v>
      </c>
      <c r="G70" s="1">
        <v>0</v>
      </c>
      <c r="I70" s="1">
        <f t="shared" si="0"/>
        <v>0</v>
      </c>
      <c r="K70" s="1">
        <v>595000</v>
      </c>
      <c r="M70" s="1">
        <v>17241051776</v>
      </c>
      <c r="O70" s="1">
        <v>11970359226</v>
      </c>
      <c r="Q70" s="1">
        <v>5270692550</v>
      </c>
    </row>
    <row r="71" spans="1:17" ht="24" x14ac:dyDescent="0.25">
      <c r="A71" s="2" t="s">
        <v>37</v>
      </c>
      <c r="C71" s="1">
        <v>0</v>
      </c>
      <c r="E71" s="1">
        <v>0</v>
      </c>
      <c r="G71" s="1">
        <v>0</v>
      </c>
      <c r="I71" s="1">
        <f t="shared" ref="I71:I76" si="1">+E71-G71</f>
        <v>0</v>
      </c>
      <c r="K71" s="1">
        <v>1</v>
      </c>
      <c r="M71" s="1">
        <v>1</v>
      </c>
      <c r="O71" s="1">
        <v>2101</v>
      </c>
      <c r="Q71" s="1">
        <v>-2100</v>
      </c>
    </row>
    <row r="72" spans="1:17" ht="24" x14ac:dyDescent="0.25">
      <c r="A72" s="2" t="s">
        <v>38</v>
      </c>
      <c r="C72" s="1">
        <v>0</v>
      </c>
      <c r="E72" s="1">
        <v>0</v>
      </c>
      <c r="G72" s="1">
        <v>0</v>
      </c>
      <c r="I72" s="1">
        <f t="shared" si="1"/>
        <v>0</v>
      </c>
      <c r="K72" s="1">
        <v>1</v>
      </c>
      <c r="M72" s="1">
        <v>1</v>
      </c>
      <c r="O72" s="1">
        <v>3533</v>
      </c>
      <c r="Q72" s="1">
        <v>-3532</v>
      </c>
    </row>
    <row r="73" spans="1:17" ht="24" x14ac:dyDescent="0.25">
      <c r="A73" s="2" t="s">
        <v>48</v>
      </c>
      <c r="C73" s="1">
        <v>0</v>
      </c>
      <c r="E73" s="1">
        <v>0</v>
      </c>
      <c r="G73" s="1">
        <v>0</v>
      </c>
      <c r="I73" s="1">
        <f t="shared" si="1"/>
        <v>0</v>
      </c>
      <c r="K73" s="1">
        <v>18465207</v>
      </c>
      <c r="M73" s="1">
        <v>98270862579</v>
      </c>
      <c r="O73" s="1">
        <v>63602947974</v>
      </c>
      <c r="Q73" s="1">
        <v>34667914605</v>
      </c>
    </row>
    <row r="74" spans="1:17" ht="24" x14ac:dyDescent="0.25">
      <c r="A74" s="2" t="s">
        <v>40</v>
      </c>
      <c r="C74" s="1">
        <v>0</v>
      </c>
      <c r="E74" s="1">
        <v>0</v>
      </c>
      <c r="G74" s="1">
        <v>0</v>
      </c>
      <c r="I74" s="1">
        <f t="shared" si="1"/>
        <v>0</v>
      </c>
      <c r="K74" s="1">
        <v>900000</v>
      </c>
      <c r="M74" s="1">
        <v>3614365850</v>
      </c>
      <c r="O74" s="1">
        <v>3192796427</v>
      </c>
      <c r="Q74" s="1">
        <v>421569423</v>
      </c>
    </row>
    <row r="75" spans="1:17" ht="24" x14ac:dyDescent="0.25">
      <c r="A75" s="2" t="s">
        <v>83</v>
      </c>
      <c r="C75" s="1">
        <v>0</v>
      </c>
      <c r="E75" s="1">
        <v>0</v>
      </c>
      <c r="G75" s="1">
        <v>0</v>
      </c>
      <c r="I75" s="1">
        <f t="shared" si="1"/>
        <v>0</v>
      </c>
      <c r="K75" s="1">
        <v>800000</v>
      </c>
      <c r="M75" s="1">
        <v>14624463705</v>
      </c>
      <c r="O75" s="1">
        <v>11043818687</v>
      </c>
      <c r="Q75" s="1">
        <v>3580645018</v>
      </c>
    </row>
    <row r="76" spans="1:17" ht="24" x14ac:dyDescent="0.25">
      <c r="A76" s="2" t="s">
        <v>145</v>
      </c>
      <c r="C76" s="1">
        <v>0</v>
      </c>
      <c r="E76" s="1">
        <v>0</v>
      </c>
      <c r="G76" s="1">
        <v>0</v>
      </c>
      <c r="I76" s="1">
        <f t="shared" si="1"/>
        <v>0</v>
      </c>
      <c r="K76" s="1">
        <v>41368</v>
      </c>
      <c r="M76" s="1">
        <v>41368000000</v>
      </c>
      <c r="O76" s="1">
        <v>40946897029</v>
      </c>
      <c r="Q76" s="1">
        <v>421102971</v>
      </c>
    </row>
    <row r="77" spans="1:17" ht="24" x14ac:dyDescent="0.25">
      <c r="A77" s="2" t="s">
        <v>200</v>
      </c>
      <c r="C77" s="1">
        <v>0</v>
      </c>
      <c r="E77" s="1">
        <v>0</v>
      </c>
      <c r="G77" s="1">
        <v>0</v>
      </c>
      <c r="I77" s="1">
        <v>0</v>
      </c>
      <c r="K77" s="1">
        <v>0</v>
      </c>
      <c r="M77" s="1">
        <v>0</v>
      </c>
      <c r="O77" s="1">
        <v>0</v>
      </c>
      <c r="Q77" s="1">
        <v>-96838334</v>
      </c>
    </row>
    <row r="78" spans="1:17" ht="24" x14ac:dyDescent="0.25">
      <c r="A78" s="2" t="s">
        <v>201</v>
      </c>
      <c r="C78" s="1">
        <v>0</v>
      </c>
      <c r="E78" s="1">
        <v>0</v>
      </c>
      <c r="G78" s="1">
        <v>0</v>
      </c>
      <c r="I78" s="1">
        <v>0</v>
      </c>
      <c r="K78" s="1">
        <v>0</v>
      </c>
      <c r="M78" s="1">
        <v>0</v>
      </c>
      <c r="O78" s="1">
        <v>0</v>
      </c>
      <c r="Q78" s="1">
        <v>-428634781</v>
      </c>
    </row>
    <row r="79" spans="1:17" ht="24" x14ac:dyDescent="0.25">
      <c r="A79" s="2" t="s">
        <v>202</v>
      </c>
      <c r="C79" s="1">
        <v>0</v>
      </c>
      <c r="E79" s="1">
        <v>0</v>
      </c>
      <c r="G79" s="1">
        <v>0</v>
      </c>
      <c r="I79" s="1">
        <v>0</v>
      </c>
      <c r="K79" s="1">
        <v>0</v>
      </c>
      <c r="M79" s="1">
        <v>0</v>
      </c>
      <c r="O79" s="1">
        <v>0</v>
      </c>
      <c r="Q79" s="1">
        <v>1014843642</v>
      </c>
    </row>
    <row r="80" spans="1:17" ht="24" x14ac:dyDescent="0.25">
      <c r="A80" s="2" t="s">
        <v>203</v>
      </c>
      <c r="C80" s="1">
        <v>0</v>
      </c>
      <c r="E80" s="1">
        <v>0</v>
      </c>
      <c r="G80" s="1">
        <v>0</v>
      </c>
      <c r="I80" s="1">
        <v>0</v>
      </c>
      <c r="K80" s="1">
        <v>0</v>
      </c>
      <c r="M80" s="1">
        <v>0</v>
      </c>
      <c r="O80" s="1">
        <v>0</v>
      </c>
      <c r="Q80" s="1">
        <v>2264287800</v>
      </c>
    </row>
    <row r="81" spans="1:17" ht="24" x14ac:dyDescent="0.25">
      <c r="A81" s="2" t="s">
        <v>204</v>
      </c>
      <c r="C81" s="1">
        <v>0</v>
      </c>
      <c r="E81" s="1">
        <v>0</v>
      </c>
      <c r="G81" s="1">
        <v>0</v>
      </c>
      <c r="I81" s="1">
        <v>0</v>
      </c>
      <c r="K81" s="1">
        <v>0</v>
      </c>
      <c r="M81" s="1">
        <v>0</v>
      </c>
      <c r="O81" s="1">
        <v>0</v>
      </c>
      <c r="Q81" s="1">
        <v>1077218885</v>
      </c>
    </row>
    <row r="82" spans="1:17" ht="24" x14ac:dyDescent="0.25">
      <c r="A82" s="2" t="s">
        <v>205</v>
      </c>
      <c r="C82" s="1">
        <v>0</v>
      </c>
      <c r="E82" s="1">
        <v>0</v>
      </c>
      <c r="G82" s="1">
        <v>0</v>
      </c>
      <c r="I82" s="1">
        <v>0</v>
      </c>
      <c r="K82" s="1">
        <v>0</v>
      </c>
      <c r="M82" s="1">
        <v>0</v>
      </c>
      <c r="O82" s="1">
        <v>0</v>
      </c>
      <c r="Q82" s="1">
        <v>197466322</v>
      </c>
    </row>
    <row r="83" spans="1:17" ht="24" x14ac:dyDescent="0.25">
      <c r="A83" s="2" t="s">
        <v>206</v>
      </c>
      <c r="C83" s="1">
        <v>0</v>
      </c>
      <c r="E83" s="1">
        <v>0</v>
      </c>
      <c r="G83" s="1">
        <v>0</v>
      </c>
      <c r="I83" s="1">
        <v>0</v>
      </c>
      <c r="K83" s="1">
        <v>0</v>
      </c>
      <c r="M83" s="1">
        <v>0</v>
      </c>
      <c r="O83" s="1">
        <v>0</v>
      </c>
      <c r="Q83" s="1">
        <v>396374609</v>
      </c>
    </row>
    <row r="84" spans="1:17" ht="24" x14ac:dyDescent="0.25">
      <c r="A84" s="2" t="s">
        <v>207</v>
      </c>
      <c r="C84" s="1">
        <v>0</v>
      </c>
      <c r="E84" s="1">
        <v>0</v>
      </c>
      <c r="G84" s="1">
        <v>0</v>
      </c>
      <c r="I84" s="1">
        <v>0</v>
      </c>
      <c r="K84" s="1">
        <v>0</v>
      </c>
      <c r="M84" s="1">
        <v>0</v>
      </c>
      <c r="O84" s="1">
        <v>0</v>
      </c>
      <c r="Q84" s="1">
        <v>3012959617</v>
      </c>
    </row>
    <row r="85" spans="1:17" ht="24" x14ac:dyDescent="0.25">
      <c r="A85" s="2" t="s">
        <v>208</v>
      </c>
      <c r="C85" s="1">
        <v>0</v>
      </c>
      <c r="E85" s="1">
        <v>0</v>
      </c>
      <c r="G85" s="1">
        <v>0</v>
      </c>
      <c r="I85" s="1">
        <v>0</v>
      </c>
      <c r="K85" s="1">
        <v>0</v>
      </c>
      <c r="M85" s="1">
        <v>0</v>
      </c>
      <c r="O85" s="1">
        <v>0</v>
      </c>
      <c r="Q85" s="1">
        <v>59966037</v>
      </c>
    </row>
    <row r="86" spans="1:17" ht="24" x14ac:dyDescent="0.25">
      <c r="A86" s="2" t="s">
        <v>209</v>
      </c>
      <c r="C86" s="1">
        <v>0</v>
      </c>
      <c r="E86" s="1">
        <v>0</v>
      </c>
      <c r="G86" s="1">
        <v>0</v>
      </c>
      <c r="I86" s="1">
        <v>0</v>
      </c>
      <c r="K86" s="1">
        <v>0</v>
      </c>
      <c r="M86" s="1">
        <v>0</v>
      </c>
      <c r="O86" s="1">
        <v>0</v>
      </c>
      <c r="Q86" s="1">
        <v>-2013010097</v>
      </c>
    </row>
    <row r="87" spans="1:17" ht="24" x14ac:dyDescent="0.25">
      <c r="A87" s="2" t="s">
        <v>210</v>
      </c>
      <c r="C87" s="1">
        <v>0</v>
      </c>
      <c r="E87" s="1">
        <v>0</v>
      </c>
      <c r="G87" s="1">
        <v>0</v>
      </c>
      <c r="I87" s="1">
        <v>0</v>
      </c>
      <c r="K87" s="1">
        <v>0</v>
      </c>
      <c r="M87" s="1">
        <v>0</v>
      </c>
      <c r="O87" s="1">
        <v>0</v>
      </c>
      <c r="Q87" s="1">
        <v>777118055</v>
      </c>
    </row>
    <row r="88" spans="1:17" ht="24" x14ac:dyDescent="0.25">
      <c r="A88" s="2" t="s">
        <v>211</v>
      </c>
      <c r="C88" s="1">
        <v>0</v>
      </c>
      <c r="E88" s="1">
        <v>0</v>
      </c>
      <c r="G88" s="1">
        <v>0</v>
      </c>
      <c r="I88" s="1">
        <v>0</v>
      </c>
      <c r="K88" s="1">
        <v>0</v>
      </c>
      <c r="M88" s="1">
        <v>0</v>
      </c>
      <c r="O88" s="1">
        <v>0</v>
      </c>
      <c r="Q88" s="1">
        <v>5340824</v>
      </c>
    </row>
    <row r="89" spans="1:17" ht="24" x14ac:dyDescent="0.25">
      <c r="A89" s="2" t="s">
        <v>212</v>
      </c>
      <c r="C89" s="1">
        <v>0</v>
      </c>
      <c r="E89" s="1">
        <v>0</v>
      </c>
      <c r="G89" s="1">
        <v>0</v>
      </c>
      <c r="I89" s="1">
        <v>0</v>
      </c>
      <c r="K89" s="1">
        <v>0</v>
      </c>
      <c r="M89" s="1">
        <v>0</v>
      </c>
      <c r="O89" s="1">
        <v>0</v>
      </c>
      <c r="Q89" s="1">
        <v>5451943766</v>
      </c>
    </row>
    <row r="90" spans="1:17" ht="24" x14ac:dyDescent="0.25">
      <c r="A90" s="2" t="s">
        <v>213</v>
      </c>
      <c r="C90" s="1">
        <v>0</v>
      </c>
      <c r="E90" s="1">
        <v>0</v>
      </c>
      <c r="G90" s="1">
        <v>0</v>
      </c>
      <c r="I90" s="1">
        <v>0</v>
      </c>
      <c r="K90" s="1">
        <v>0</v>
      </c>
      <c r="M90" s="1">
        <v>0</v>
      </c>
      <c r="O90" s="1">
        <v>0</v>
      </c>
      <c r="Q90" s="1">
        <v>589906309</v>
      </c>
    </row>
    <row r="91" spans="1:17" ht="24" x14ac:dyDescent="0.25">
      <c r="A91" s="2" t="s">
        <v>214</v>
      </c>
      <c r="C91" s="1">
        <v>0</v>
      </c>
      <c r="E91" s="1">
        <v>0</v>
      </c>
      <c r="G91" s="1">
        <v>0</v>
      </c>
      <c r="I91" s="1">
        <v>0</v>
      </c>
      <c r="K91" s="1">
        <v>0</v>
      </c>
      <c r="M91" s="1">
        <v>0</v>
      </c>
      <c r="O91" s="1">
        <v>0</v>
      </c>
      <c r="Q91" s="1">
        <v>-303244929</v>
      </c>
    </row>
    <row r="92" spans="1:17" ht="24" x14ac:dyDescent="0.25">
      <c r="A92" s="2" t="s">
        <v>215</v>
      </c>
      <c r="C92" s="1">
        <v>0</v>
      </c>
      <c r="E92" s="1">
        <v>0</v>
      </c>
      <c r="G92" s="1">
        <v>0</v>
      </c>
      <c r="I92" s="1">
        <v>0</v>
      </c>
      <c r="K92" s="1">
        <v>0</v>
      </c>
      <c r="M92" s="1">
        <v>0</v>
      </c>
      <c r="O92" s="1">
        <v>0</v>
      </c>
      <c r="Q92" s="1">
        <v>282893977</v>
      </c>
    </row>
    <row r="93" spans="1:17" ht="24" x14ac:dyDescent="0.25">
      <c r="A93" s="2" t="s">
        <v>216</v>
      </c>
      <c r="C93" s="1">
        <v>0</v>
      </c>
      <c r="E93" s="1">
        <v>0</v>
      </c>
      <c r="G93" s="1">
        <v>0</v>
      </c>
      <c r="I93" s="1">
        <v>0</v>
      </c>
      <c r="K93" s="1">
        <v>0</v>
      </c>
      <c r="M93" s="1">
        <v>0</v>
      </c>
      <c r="O93" s="1">
        <v>0</v>
      </c>
      <c r="Q93" s="1">
        <v>-4188374566</v>
      </c>
    </row>
    <row r="94" spans="1:17" ht="24" x14ac:dyDescent="0.25">
      <c r="A94" s="2" t="s">
        <v>217</v>
      </c>
      <c r="C94" s="1">
        <v>0</v>
      </c>
      <c r="E94" s="1">
        <v>0</v>
      </c>
      <c r="G94" s="1">
        <v>0</v>
      </c>
      <c r="I94" s="1">
        <v>0</v>
      </c>
      <c r="K94" s="1">
        <v>0</v>
      </c>
      <c r="M94" s="1">
        <v>0</v>
      </c>
      <c r="O94" s="1">
        <v>0</v>
      </c>
      <c r="Q94" s="1">
        <v>-14714336726</v>
      </c>
    </row>
    <row r="95" spans="1:17" ht="24" x14ac:dyDescent="0.25">
      <c r="A95" s="2" t="s">
        <v>218</v>
      </c>
      <c r="C95" s="1">
        <v>0</v>
      </c>
      <c r="E95" s="1">
        <v>0</v>
      </c>
      <c r="G95" s="1">
        <v>0</v>
      </c>
      <c r="I95" s="1">
        <v>0</v>
      </c>
      <c r="K95" s="1">
        <v>0</v>
      </c>
      <c r="M95" s="1">
        <v>0</v>
      </c>
      <c r="O95" s="1">
        <v>0</v>
      </c>
      <c r="Q95" s="1">
        <v>154061679</v>
      </c>
    </row>
    <row r="96" spans="1:17" ht="24" x14ac:dyDescent="0.25">
      <c r="A96" s="2" t="s">
        <v>219</v>
      </c>
      <c r="C96" s="1">
        <v>0</v>
      </c>
      <c r="E96" s="1">
        <v>0</v>
      </c>
      <c r="G96" s="1">
        <v>0</v>
      </c>
      <c r="I96" s="1">
        <v>0</v>
      </c>
      <c r="K96" s="1">
        <v>0</v>
      </c>
      <c r="M96" s="1">
        <v>0</v>
      </c>
      <c r="O96" s="1">
        <v>0</v>
      </c>
      <c r="Q96" s="1">
        <v>5246551726</v>
      </c>
    </row>
    <row r="97" spans="1:17" ht="24" x14ac:dyDescent="0.25">
      <c r="A97" s="2" t="s">
        <v>220</v>
      </c>
      <c r="C97" s="1">
        <v>0</v>
      </c>
      <c r="E97" s="1">
        <v>0</v>
      </c>
      <c r="G97" s="1">
        <v>0</v>
      </c>
      <c r="I97" s="1">
        <v>0</v>
      </c>
      <c r="K97" s="1">
        <v>0</v>
      </c>
      <c r="M97" s="1">
        <v>0</v>
      </c>
      <c r="O97" s="1">
        <v>0</v>
      </c>
      <c r="Q97" s="1">
        <v>2470569763</v>
      </c>
    </row>
    <row r="98" spans="1:17" ht="24" x14ac:dyDescent="0.25">
      <c r="A98" s="2" t="s">
        <v>221</v>
      </c>
      <c r="C98" s="1">
        <v>0</v>
      </c>
      <c r="E98" s="1">
        <v>0</v>
      </c>
      <c r="G98" s="1">
        <v>0</v>
      </c>
      <c r="I98" s="1">
        <v>0</v>
      </c>
      <c r="K98" s="1">
        <v>0</v>
      </c>
      <c r="M98" s="1">
        <v>0</v>
      </c>
      <c r="O98" s="1">
        <v>0</v>
      </c>
      <c r="Q98" s="1">
        <v>4081687737</v>
      </c>
    </row>
    <row r="99" spans="1:17" ht="24" x14ac:dyDescent="0.25">
      <c r="A99" s="2" t="s">
        <v>222</v>
      </c>
      <c r="C99" s="1">
        <v>0</v>
      </c>
      <c r="E99" s="1">
        <v>0</v>
      </c>
      <c r="G99" s="1">
        <v>0</v>
      </c>
      <c r="I99" s="1">
        <v>0</v>
      </c>
      <c r="K99" s="1">
        <v>0</v>
      </c>
      <c r="M99" s="1">
        <v>0</v>
      </c>
      <c r="O99" s="1">
        <v>0</v>
      </c>
      <c r="Q99" s="1">
        <v>1008050761</v>
      </c>
    </row>
    <row r="100" spans="1:17" ht="24" x14ac:dyDescent="0.25">
      <c r="A100" s="2" t="s">
        <v>112</v>
      </c>
      <c r="C100" s="1" t="s">
        <v>112</v>
      </c>
      <c r="E100" s="4">
        <f>SUM(E8:E99)</f>
        <v>14834053941826</v>
      </c>
      <c r="F100" s="2"/>
      <c r="G100" s="4">
        <f>SUM(G8:G99)</f>
        <v>10104295417742</v>
      </c>
      <c r="H100" s="2"/>
      <c r="I100" s="4">
        <f>SUM(I8:I99)</f>
        <v>4729758524084</v>
      </c>
      <c r="K100" s="1" t="s">
        <v>112</v>
      </c>
      <c r="M100" s="4">
        <f>SUM(M8:M99)</f>
        <v>18079972417430</v>
      </c>
      <c r="N100" s="2"/>
      <c r="O100" s="4">
        <f>SUM(O8:O99)</f>
        <v>12361969435230</v>
      </c>
      <c r="P100" s="2"/>
      <c r="Q100" s="4">
        <f>SUM(Q8:Q99)</f>
        <v>5724349784276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4"/>
  <sheetViews>
    <sheetView rightToLeft="1" tabSelected="1" topLeftCell="A70" workbookViewId="0">
      <selection activeCell="M99" sqref="M99"/>
    </sheetView>
  </sheetViews>
  <sheetFormatPr defaultRowHeight="22.5" x14ac:dyDescent="0.25"/>
  <cols>
    <col min="1" max="1" width="40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30.140625" style="1" customWidth="1"/>
    <col min="6" max="6" width="1" style="1" customWidth="1"/>
    <col min="7" max="7" width="30.140625" style="1" customWidth="1"/>
    <col min="8" max="8" width="1" style="1" customWidth="1"/>
    <col min="9" max="9" width="30.42578125" style="1" customWidth="1"/>
    <col min="10" max="10" width="1" style="1" customWidth="1"/>
    <col min="11" max="11" width="15.140625" style="1" bestFit="1" customWidth="1"/>
    <col min="12" max="12" width="1" style="1" customWidth="1"/>
    <col min="13" max="13" width="30.140625" style="1" customWidth="1"/>
    <col min="14" max="14" width="1" style="1" customWidth="1"/>
    <col min="15" max="15" width="30.140625" style="1" customWidth="1"/>
    <col min="16" max="16" width="1" style="1" customWidth="1"/>
    <col min="17" max="17" width="30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" x14ac:dyDescent="0.25">
      <c r="A3" s="12" t="s">
        <v>137</v>
      </c>
      <c r="B3" s="12" t="s">
        <v>137</v>
      </c>
      <c r="C3" s="12" t="s">
        <v>137</v>
      </c>
      <c r="D3" s="12" t="s">
        <v>137</v>
      </c>
      <c r="E3" s="12" t="s">
        <v>137</v>
      </c>
      <c r="F3" s="12" t="s">
        <v>137</v>
      </c>
      <c r="G3" s="12" t="s">
        <v>137</v>
      </c>
      <c r="H3" s="12" t="s">
        <v>137</v>
      </c>
      <c r="I3" s="12" t="s">
        <v>137</v>
      </c>
      <c r="J3" s="12" t="s">
        <v>137</v>
      </c>
      <c r="K3" s="12" t="s">
        <v>137</v>
      </c>
      <c r="L3" s="12" t="s">
        <v>137</v>
      </c>
      <c r="M3" s="12" t="s">
        <v>137</v>
      </c>
      <c r="N3" s="12" t="s">
        <v>137</v>
      </c>
      <c r="O3" s="12" t="s">
        <v>137</v>
      </c>
      <c r="P3" s="12" t="s">
        <v>137</v>
      </c>
      <c r="Q3" s="12" t="s">
        <v>137</v>
      </c>
    </row>
    <row r="4" spans="1:17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" x14ac:dyDescent="0.25">
      <c r="A6" s="11" t="s">
        <v>3</v>
      </c>
      <c r="C6" s="11" t="s">
        <v>139</v>
      </c>
      <c r="D6" s="11" t="s">
        <v>139</v>
      </c>
      <c r="E6" s="11" t="s">
        <v>139</v>
      </c>
      <c r="F6" s="11" t="s">
        <v>139</v>
      </c>
      <c r="G6" s="11" t="s">
        <v>139</v>
      </c>
      <c r="H6" s="11" t="s">
        <v>139</v>
      </c>
      <c r="I6" s="11" t="s">
        <v>139</v>
      </c>
      <c r="K6" s="11" t="s">
        <v>140</v>
      </c>
      <c r="L6" s="11" t="s">
        <v>140</v>
      </c>
      <c r="M6" s="11" t="s">
        <v>140</v>
      </c>
      <c r="N6" s="11" t="s">
        <v>140</v>
      </c>
      <c r="O6" s="11" t="s">
        <v>140</v>
      </c>
      <c r="P6" s="11" t="s">
        <v>140</v>
      </c>
      <c r="Q6" s="11" t="s">
        <v>140</v>
      </c>
    </row>
    <row r="7" spans="1:17" ht="24" x14ac:dyDescent="0.25">
      <c r="A7" s="11" t="s">
        <v>3</v>
      </c>
      <c r="C7" s="11" t="s">
        <v>7</v>
      </c>
      <c r="E7" s="11" t="s">
        <v>171</v>
      </c>
      <c r="G7" s="11" t="s">
        <v>172</v>
      </c>
      <c r="I7" s="11" t="s">
        <v>173</v>
      </c>
      <c r="K7" s="11" t="s">
        <v>7</v>
      </c>
      <c r="M7" s="11" t="s">
        <v>171</v>
      </c>
      <c r="O7" s="11" t="s">
        <v>172</v>
      </c>
      <c r="Q7" s="11" t="s">
        <v>173</v>
      </c>
    </row>
    <row r="8" spans="1:17" ht="24" x14ac:dyDescent="0.25">
      <c r="A8" s="2" t="s">
        <v>57</v>
      </c>
      <c r="C8" s="1">
        <v>165171078</v>
      </c>
      <c r="E8" s="1">
        <v>1001548691523</v>
      </c>
      <c r="G8" s="1">
        <v>1367309876435</v>
      </c>
      <c r="I8" s="1">
        <v>-365761184911</v>
      </c>
      <c r="K8" s="1">
        <v>165171078</v>
      </c>
      <c r="M8" s="1">
        <v>1001548691523</v>
      </c>
      <c r="O8" s="1">
        <v>716384002847</v>
      </c>
      <c r="Q8" s="1">
        <v>285164688676</v>
      </c>
    </row>
    <row r="9" spans="1:17" ht="24" x14ac:dyDescent="0.25">
      <c r="A9" s="2" t="s">
        <v>103</v>
      </c>
      <c r="C9" s="1">
        <v>759219</v>
      </c>
      <c r="E9" s="1">
        <v>1578835845</v>
      </c>
      <c r="G9" s="1">
        <v>1595030800</v>
      </c>
      <c r="I9" s="1">
        <v>-16194954</v>
      </c>
      <c r="K9" s="1">
        <v>759219</v>
      </c>
      <c r="M9" s="1">
        <v>1578835845</v>
      </c>
      <c r="O9" s="1">
        <v>1595030800</v>
      </c>
      <c r="Q9" s="1">
        <v>-16194954</v>
      </c>
    </row>
    <row r="10" spans="1:17" ht="24" x14ac:dyDescent="0.25">
      <c r="A10" s="2" t="s">
        <v>90</v>
      </c>
      <c r="C10" s="1">
        <v>5606317</v>
      </c>
      <c r="E10" s="1">
        <v>48094639741</v>
      </c>
      <c r="G10" s="1">
        <v>49042042841</v>
      </c>
      <c r="I10" s="1">
        <v>-947403099</v>
      </c>
      <c r="K10" s="1">
        <v>5606317</v>
      </c>
      <c r="M10" s="1">
        <v>48094639741</v>
      </c>
      <c r="O10" s="1">
        <v>52319209175</v>
      </c>
      <c r="Q10" s="1">
        <v>-4224569433</v>
      </c>
    </row>
    <row r="11" spans="1:17" ht="24" x14ac:dyDescent="0.25">
      <c r="A11" s="2" t="s">
        <v>49</v>
      </c>
      <c r="C11" s="1">
        <v>41604131</v>
      </c>
      <c r="E11" s="1">
        <v>604219727604</v>
      </c>
      <c r="G11" s="1">
        <v>500001129824</v>
      </c>
      <c r="I11" s="1">
        <v>104218597780</v>
      </c>
      <c r="K11" s="1">
        <v>41604131</v>
      </c>
      <c r="M11" s="1">
        <v>604219727604</v>
      </c>
      <c r="O11" s="1">
        <v>524815081676</v>
      </c>
      <c r="Q11" s="1">
        <v>79404645928</v>
      </c>
    </row>
    <row r="12" spans="1:17" ht="24" x14ac:dyDescent="0.25">
      <c r="A12" s="2" t="s">
        <v>58</v>
      </c>
      <c r="C12" s="1">
        <v>33451841</v>
      </c>
      <c r="E12" s="1">
        <v>805715405690</v>
      </c>
      <c r="G12" s="1">
        <v>1095248976412</v>
      </c>
      <c r="I12" s="1">
        <v>-289533570721</v>
      </c>
      <c r="K12" s="1">
        <v>33451841</v>
      </c>
      <c r="M12" s="1">
        <v>805715405690</v>
      </c>
      <c r="O12" s="1">
        <v>570950619709</v>
      </c>
      <c r="Q12" s="1">
        <v>234764785981</v>
      </c>
    </row>
    <row r="13" spans="1:17" ht="24" x14ac:dyDescent="0.25">
      <c r="A13" s="2" t="s">
        <v>111</v>
      </c>
      <c r="C13" s="1">
        <v>326214</v>
      </c>
      <c r="E13" s="1">
        <v>3917218162</v>
      </c>
      <c r="G13" s="1">
        <v>3410719050</v>
      </c>
      <c r="I13" s="1">
        <v>506499112</v>
      </c>
      <c r="K13" s="1">
        <v>326214</v>
      </c>
      <c r="M13" s="1">
        <v>3917218162</v>
      </c>
      <c r="O13" s="1">
        <v>3410719050</v>
      </c>
      <c r="Q13" s="1">
        <v>506499112</v>
      </c>
    </row>
    <row r="14" spans="1:17" ht="24" x14ac:dyDescent="0.25">
      <c r="A14" s="2" t="s">
        <v>92</v>
      </c>
      <c r="C14" s="1">
        <v>31889378</v>
      </c>
      <c r="E14" s="1">
        <v>147086311972</v>
      </c>
      <c r="G14" s="1">
        <v>127465078966</v>
      </c>
      <c r="I14" s="1">
        <v>19621233006</v>
      </c>
      <c r="K14" s="1">
        <v>31889378</v>
      </c>
      <c r="M14" s="1">
        <v>147086311972</v>
      </c>
      <c r="O14" s="1">
        <v>135642561324</v>
      </c>
      <c r="Q14" s="1">
        <v>11443750648</v>
      </c>
    </row>
    <row r="15" spans="1:17" ht="24" x14ac:dyDescent="0.25">
      <c r="A15" s="2" t="s">
        <v>44</v>
      </c>
      <c r="C15" s="1">
        <v>28808006</v>
      </c>
      <c r="E15" s="1">
        <v>703314855827</v>
      </c>
      <c r="G15" s="1">
        <v>737965139848</v>
      </c>
      <c r="I15" s="1">
        <v>-34650284020</v>
      </c>
      <c r="K15" s="1">
        <v>28808006</v>
      </c>
      <c r="M15" s="1">
        <v>703314855827</v>
      </c>
      <c r="O15" s="1">
        <v>521021596516</v>
      </c>
      <c r="Q15" s="1">
        <v>182293259311</v>
      </c>
    </row>
    <row r="16" spans="1:17" ht="24" x14ac:dyDescent="0.25">
      <c r="A16" s="2" t="s">
        <v>65</v>
      </c>
      <c r="C16" s="1">
        <v>6722687</v>
      </c>
      <c r="E16" s="1">
        <v>460370308280</v>
      </c>
      <c r="G16" s="1">
        <v>657668364948</v>
      </c>
      <c r="I16" s="1">
        <v>-197298056667</v>
      </c>
      <c r="K16" s="1">
        <v>6722687</v>
      </c>
      <c r="M16" s="1">
        <v>460370308280</v>
      </c>
      <c r="O16" s="1">
        <v>246323843301</v>
      </c>
      <c r="Q16" s="1">
        <v>214046464979</v>
      </c>
    </row>
    <row r="17" spans="1:17" ht="24" x14ac:dyDescent="0.25">
      <c r="A17" s="2" t="s">
        <v>73</v>
      </c>
      <c r="C17" s="1">
        <v>19239580</v>
      </c>
      <c r="E17" s="1">
        <v>257423906556</v>
      </c>
      <c r="G17" s="1">
        <v>257423906556</v>
      </c>
      <c r="I17" s="1">
        <v>0</v>
      </c>
      <c r="K17" s="1">
        <v>19239580</v>
      </c>
      <c r="M17" s="1">
        <v>257423906556</v>
      </c>
      <c r="O17" s="1">
        <v>199270100813</v>
      </c>
      <c r="Q17" s="1">
        <v>58153805743</v>
      </c>
    </row>
    <row r="18" spans="1:17" ht="24" x14ac:dyDescent="0.25">
      <c r="A18" s="2" t="s">
        <v>98</v>
      </c>
      <c r="C18" s="1">
        <v>59728357</v>
      </c>
      <c r="E18" s="1">
        <v>216889471376</v>
      </c>
      <c r="G18" s="1">
        <v>225301771922</v>
      </c>
      <c r="I18" s="1">
        <v>-8412300545</v>
      </c>
      <c r="K18" s="1">
        <v>59728357</v>
      </c>
      <c r="M18" s="1">
        <v>216889471376</v>
      </c>
      <c r="O18" s="1">
        <v>225301771922</v>
      </c>
      <c r="Q18" s="1">
        <v>-8412300545</v>
      </c>
    </row>
    <row r="19" spans="1:17" ht="24" x14ac:dyDescent="0.25">
      <c r="A19" s="2" t="s">
        <v>26</v>
      </c>
      <c r="C19" s="1">
        <v>31285462</v>
      </c>
      <c r="E19" s="1">
        <v>739541675056</v>
      </c>
      <c r="G19" s="1">
        <v>689439699508</v>
      </c>
      <c r="I19" s="1">
        <v>50101975548</v>
      </c>
      <c r="K19" s="1">
        <v>31285462</v>
      </c>
      <c r="M19" s="1">
        <v>739541675056</v>
      </c>
      <c r="O19" s="1">
        <v>428280413083</v>
      </c>
      <c r="Q19" s="1">
        <v>311261261973</v>
      </c>
    </row>
    <row r="20" spans="1:17" ht="24" x14ac:dyDescent="0.25">
      <c r="A20" s="2" t="s">
        <v>107</v>
      </c>
      <c r="C20" s="1">
        <v>192614048</v>
      </c>
      <c r="E20" s="1">
        <v>228038381347</v>
      </c>
      <c r="G20" s="1">
        <v>240897189854</v>
      </c>
      <c r="I20" s="1">
        <v>-12858808506</v>
      </c>
      <c r="K20" s="1">
        <v>192614048</v>
      </c>
      <c r="M20" s="1">
        <v>228038381347</v>
      </c>
      <c r="O20" s="1">
        <v>240897189854</v>
      </c>
      <c r="Q20" s="1">
        <v>-12858808506</v>
      </c>
    </row>
    <row r="21" spans="1:17" ht="24" x14ac:dyDescent="0.25">
      <c r="A21" s="2" t="s">
        <v>53</v>
      </c>
      <c r="C21" s="1">
        <v>231698836</v>
      </c>
      <c r="E21" s="1">
        <v>378646454710</v>
      </c>
      <c r="G21" s="1">
        <v>354002190321</v>
      </c>
      <c r="I21" s="1">
        <v>24644264389</v>
      </c>
      <c r="K21" s="1">
        <v>231698836</v>
      </c>
      <c r="M21" s="1">
        <v>378646454710</v>
      </c>
      <c r="O21" s="1">
        <v>265328902542</v>
      </c>
      <c r="Q21" s="1">
        <v>113317552168</v>
      </c>
    </row>
    <row r="22" spans="1:17" ht="24" x14ac:dyDescent="0.25">
      <c r="A22" s="2" t="s">
        <v>61</v>
      </c>
      <c r="C22" s="1">
        <v>7589932</v>
      </c>
      <c r="E22" s="1">
        <v>79778418119</v>
      </c>
      <c r="G22" s="1">
        <v>276246353978</v>
      </c>
      <c r="I22" s="1">
        <v>-196467935858</v>
      </c>
      <c r="K22" s="1">
        <v>7589932</v>
      </c>
      <c r="M22" s="1">
        <v>79778418119</v>
      </c>
      <c r="O22" s="1">
        <v>45344079090</v>
      </c>
      <c r="Q22" s="1">
        <v>34434339029</v>
      </c>
    </row>
    <row r="23" spans="1:17" ht="24" x14ac:dyDescent="0.25">
      <c r="A23" s="2" t="s">
        <v>74</v>
      </c>
      <c r="C23" s="1">
        <v>10054271</v>
      </c>
      <c r="E23" s="1">
        <v>155613556723</v>
      </c>
      <c r="G23" s="1">
        <v>158312057706</v>
      </c>
      <c r="I23" s="1">
        <v>-2698500982</v>
      </c>
      <c r="K23" s="1">
        <v>10054271</v>
      </c>
      <c r="M23" s="1">
        <v>155613556723</v>
      </c>
      <c r="O23" s="1">
        <v>149716832351</v>
      </c>
      <c r="Q23" s="1">
        <v>5896724372</v>
      </c>
    </row>
    <row r="24" spans="1:17" ht="24" x14ac:dyDescent="0.25">
      <c r="A24" s="2" t="s">
        <v>41</v>
      </c>
      <c r="C24" s="1">
        <v>20171007</v>
      </c>
      <c r="E24" s="1">
        <v>309386768113</v>
      </c>
      <c r="G24" s="1">
        <v>270688358362</v>
      </c>
      <c r="I24" s="1">
        <v>38698409751</v>
      </c>
      <c r="K24" s="1">
        <v>20171007</v>
      </c>
      <c r="M24" s="1">
        <v>309386768113</v>
      </c>
      <c r="O24" s="1">
        <v>241529259356</v>
      </c>
      <c r="Q24" s="1">
        <v>67857508757</v>
      </c>
    </row>
    <row r="25" spans="1:17" ht="24" x14ac:dyDescent="0.25">
      <c r="A25" s="2" t="s">
        <v>80</v>
      </c>
      <c r="C25" s="1">
        <v>24154116</v>
      </c>
      <c r="E25" s="1">
        <v>74984476107</v>
      </c>
      <c r="G25" s="1">
        <v>84041705349</v>
      </c>
      <c r="I25" s="1">
        <v>-9057229241</v>
      </c>
      <c r="K25" s="1">
        <v>24154116</v>
      </c>
      <c r="M25" s="1">
        <v>74984476107</v>
      </c>
      <c r="O25" s="1">
        <v>58791215159</v>
      </c>
      <c r="Q25" s="1">
        <v>16193260948</v>
      </c>
    </row>
    <row r="26" spans="1:17" ht="24" x14ac:dyDescent="0.25">
      <c r="A26" s="2" t="s">
        <v>34</v>
      </c>
      <c r="C26" s="1">
        <v>63868820</v>
      </c>
      <c r="E26" s="1">
        <v>365060602995</v>
      </c>
      <c r="G26" s="1">
        <v>436346946076</v>
      </c>
      <c r="I26" s="1">
        <v>-71286343080</v>
      </c>
      <c r="K26" s="1">
        <v>63868820</v>
      </c>
      <c r="M26" s="1">
        <v>365060602995</v>
      </c>
      <c r="O26" s="1">
        <v>240846006796</v>
      </c>
      <c r="Q26" s="1">
        <v>124214596199</v>
      </c>
    </row>
    <row r="27" spans="1:17" ht="24" x14ac:dyDescent="0.25">
      <c r="A27" s="2" t="s">
        <v>71</v>
      </c>
      <c r="C27" s="1">
        <v>1500000</v>
      </c>
      <c r="E27" s="1">
        <v>7082606250</v>
      </c>
      <c r="G27" s="1">
        <v>6890257575</v>
      </c>
      <c r="I27" s="1">
        <v>192348675</v>
      </c>
      <c r="K27" s="1">
        <v>1500000</v>
      </c>
      <c r="M27" s="1">
        <v>7082606250</v>
      </c>
      <c r="O27" s="1">
        <v>4068691020</v>
      </c>
      <c r="Q27" s="1">
        <v>3013915230</v>
      </c>
    </row>
    <row r="28" spans="1:17" ht="24" x14ac:dyDescent="0.25">
      <c r="A28" s="2" t="s">
        <v>62</v>
      </c>
      <c r="C28" s="1">
        <v>8363143</v>
      </c>
      <c r="E28" s="1">
        <v>273094608527</v>
      </c>
      <c r="G28" s="1">
        <v>325316502676</v>
      </c>
      <c r="I28" s="1">
        <v>-52221894148</v>
      </c>
      <c r="K28" s="1">
        <v>8363143</v>
      </c>
      <c r="M28" s="1">
        <v>273094608527</v>
      </c>
      <c r="O28" s="1">
        <v>177075042800</v>
      </c>
      <c r="Q28" s="1">
        <v>96019565727</v>
      </c>
    </row>
    <row r="29" spans="1:17" ht="24" x14ac:dyDescent="0.25">
      <c r="A29" s="2" t="s">
        <v>24</v>
      </c>
      <c r="C29" s="1">
        <v>142804426</v>
      </c>
      <c r="E29" s="1">
        <v>596493816073</v>
      </c>
      <c r="G29" s="1">
        <v>557743105610</v>
      </c>
      <c r="I29" s="1">
        <v>38750710463</v>
      </c>
      <c r="K29" s="1">
        <v>142804426</v>
      </c>
      <c r="M29" s="1">
        <v>596493816073</v>
      </c>
      <c r="O29" s="1">
        <v>536305583748</v>
      </c>
      <c r="Q29" s="1">
        <v>60188232325</v>
      </c>
    </row>
    <row r="30" spans="1:17" ht="24" x14ac:dyDescent="0.25">
      <c r="A30" s="2" t="s">
        <v>48</v>
      </c>
      <c r="C30" s="1">
        <v>7054755</v>
      </c>
      <c r="E30" s="1">
        <v>38570285642</v>
      </c>
      <c r="G30" s="1">
        <v>40253352652</v>
      </c>
      <c r="I30" s="1">
        <v>-1683067009</v>
      </c>
      <c r="K30" s="1">
        <v>7054755</v>
      </c>
      <c r="M30" s="1">
        <v>38570285642</v>
      </c>
      <c r="O30" s="1">
        <v>24299928794</v>
      </c>
      <c r="Q30" s="1">
        <v>14270356848</v>
      </c>
    </row>
    <row r="31" spans="1:17" ht="24" x14ac:dyDescent="0.25">
      <c r="A31" s="2" t="s">
        <v>69</v>
      </c>
      <c r="C31" s="1">
        <v>13249389</v>
      </c>
      <c r="E31" s="1">
        <v>40881403140</v>
      </c>
      <c r="G31" s="1">
        <v>39678216680</v>
      </c>
      <c r="I31" s="1">
        <v>1203186460</v>
      </c>
      <c r="K31" s="1">
        <v>13249389</v>
      </c>
      <c r="M31" s="1">
        <v>40881403140</v>
      </c>
      <c r="O31" s="1">
        <v>61173314651</v>
      </c>
      <c r="Q31" s="1">
        <v>-20291911510</v>
      </c>
    </row>
    <row r="32" spans="1:17" ht="24" x14ac:dyDescent="0.25">
      <c r="A32" s="2" t="s">
        <v>40</v>
      </c>
      <c r="C32" s="1">
        <v>900000</v>
      </c>
      <c r="E32" s="1">
        <v>3460486860</v>
      </c>
      <c r="G32" s="1">
        <v>3114259245</v>
      </c>
      <c r="I32" s="1">
        <v>346227615</v>
      </c>
      <c r="K32" s="1">
        <v>900000</v>
      </c>
      <c r="M32" s="1">
        <v>3460486860</v>
      </c>
      <c r="O32" s="1">
        <v>3192796429</v>
      </c>
      <c r="Q32" s="1">
        <v>267690431</v>
      </c>
    </row>
    <row r="33" spans="1:17" ht="24" x14ac:dyDescent="0.25">
      <c r="A33" s="2" t="s">
        <v>85</v>
      </c>
      <c r="C33" s="1">
        <v>10555947</v>
      </c>
      <c r="E33" s="1">
        <v>70304032072</v>
      </c>
      <c r="G33" s="1">
        <v>155049456456</v>
      </c>
      <c r="I33" s="1">
        <v>-84745424383</v>
      </c>
      <c r="K33" s="1">
        <v>10555947</v>
      </c>
      <c r="M33" s="1">
        <v>70304032072</v>
      </c>
      <c r="O33" s="1">
        <v>48328401146</v>
      </c>
      <c r="Q33" s="1">
        <v>21975630926</v>
      </c>
    </row>
    <row r="34" spans="1:17" ht="24" x14ac:dyDescent="0.25">
      <c r="A34" s="2" t="s">
        <v>100</v>
      </c>
      <c r="C34" s="1">
        <v>308653582</v>
      </c>
      <c r="E34" s="1">
        <v>1286177254640</v>
      </c>
      <c r="G34" s="1">
        <v>1293466065590</v>
      </c>
      <c r="I34" s="1">
        <v>-7288810949</v>
      </c>
      <c r="K34" s="1">
        <v>308653582</v>
      </c>
      <c r="M34" s="1">
        <v>1286177254640</v>
      </c>
      <c r="O34" s="1">
        <v>1293466065590</v>
      </c>
      <c r="Q34" s="1">
        <v>-7288810949</v>
      </c>
    </row>
    <row r="35" spans="1:17" ht="24" x14ac:dyDescent="0.25">
      <c r="A35" s="2" t="s">
        <v>59</v>
      </c>
      <c r="C35" s="1">
        <v>172957175</v>
      </c>
      <c r="E35" s="1">
        <v>1844788296347</v>
      </c>
      <c r="G35" s="1">
        <v>1940432946815</v>
      </c>
      <c r="I35" s="1">
        <v>-95644650467</v>
      </c>
      <c r="K35" s="1">
        <v>172957175</v>
      </c>
      <c r="M35" s="1">
        <v>1844788296347</v>
      </c>
      <c r="O35" s="1">
        <v>1199919788630</v>
      </c>
      <c r="Q35" s="1">
        <v>644868507717</v>
      </c>
    </row>
    <row r="36" spans="1:17" ht="24" x14ac:dyDescent="0.25">
      <c r="A36" s="2" t="s">
        <v>94</v>
      </c>
      <c r="C36" s="1">
        <v>36012919</v>
      </c>
      <c r="E36" s="1">
        <v>126476602652</v>
      </c>
      <c r="G36" s="1">
        <v>78926423220</v>
      </c>
      <c r="I36" s="1">
        <v>47550179432</v>
      </c>
      <c r="K36" s="1">
        <v>36012919</v>
      </c>
      <c r="M36" s="1">
        <v>126476602652</v>
      </c>
      <c r="O36" s="1">
        <v>125507760816</v>
      </c>
      <c r="Q36" s="1">
        <v>968841836</v>
      </c>
    </row>
    <row r="37" spans="1:17" ht="24" x14ac:dyDescent="0.25">
      <c r="A37" s="2" t="s">
        <v>110</v>
      </c>
      <c r="C37" s="1">
        <v>17787474</v>
      </c>
      <c r="E37" s="1">
        <v>70638145926</v>
      </c>
      <c r="G37" s="1">
        <v>71744394037</v>
      </c>
      <c r="I37" s="1">
        <v>-1106248110</v>
      </c>
      <c r="K37" s="1">
        <v>17787474</v>
      </c>
      <c r="M37" s="1">
        <v>70638145926</v>
      </c>
      <c r="O37" s="1">
        <v>71744394037</v>
      </c>
      <c r="Q37" s="1">
        <v>-1106248110</v>
      </c>
    </row>
    <row r="38" spans="1:17" ht="24" x14ac:dyDescent="0.25">
      <c r="A38" s="2" t="s">
        <v>75</v>
      </c>
      <c r="C38" s="1">
        <v>24572348</v>
      </c>
      <c r="E38" s="1">
        <v>113093039911</v>
      </c>
      <c r="G38" s="1">
        <v>80646902315</v>
      </c>
      <c r="I38" s="1">
        <v>32446137596</v>
      </c>
      <c r="K38" s="1">
        <v>24572348</v>
      </c>
      <c r="M38" s="1">
        <v>113093039911</v>
      </c>
      <c r="O38" s="1">
        <v>159258449293</v>
      </c>
      <c r="Q38" s="1">
        <v>-46165409381</v>
      </c>
    </row>
    <row r="39" spans="1:17" ht="24" x14ac:dyDescent="0.25">
      <c r="A39" s="2" t="s">
        <v>18</v>
      </c>
      <c r="C39" s="1">
        <v>197908791</v>
      </c>
      <c r="E39" s="1">
        <v>853616822996</v>
      </c>
      <c r="G39" s="1">
        <v>810742012450</v>
      </c>
      <c r="I39" s="1">
        <v>42874810546</v>
      </c>
      <c r="K39" s="1">
        <v>197908791</v>
      </c>
      <c r="M39" s="1">
        <v>853616822996</v>
      </c>
      <c r="O39" s="1">
        <v>725929666450</v>
      </c>
      <c r="Q39" s="1">
        <v>127687156546</v>
      </c>
    </row>
    <row r="40" spans="1:17" ht="24" x14ac:dyDescent="0.25">
      <c r="A40" s="2" t="s">
        <v>93</v>
      </c>
      <c r="C40" s="1">
        <v>156085834</v>
      </c>
      <c r="E40" s="1">
        <v>556548601232</v>
      </c>
      <c r="G40" s="1">
        <v>502883231453</v>
      </c>
      <c r="I40" s="1">
        <v>53665369779</v>
      </c>
      <c r="K40" s="1">
        <v>156085834</v>
      </c>
      <c r="M40" s="1">
        <v>556548601232</v>
      </c>
      <c r="O40" s="1">
        <v>337672495989</v>
      </c>
      <c r="Q40" s="1">
        <v>218876105243</v>
      </c>
    </row>
    <row r="41" spans="1:17" ht="24" x14ac:dyDescent="0.25">
      <c r="A41" s="2" t="s">
        <v>68</v>
      </c>
      <c r="C41" s="1">
        <v>405543</v>
      </c>
      <c r="E41" s="1">
        <v>3537803811764</v>
      </c>
      <c r="G41" s="1">
        <v>3495255298544</v>
      </c>
      <c r="I41" s="1">
        <v>42548513220</v>
      </c>
      <c r="K41" s="1">
        <v>405543</v>
      </c>
      <c r="M41" s="1">
        <v>3537803811764</v>
      </c>
      <c r="O41" s="1">
        <v>3371776019604</v>
      </c>
      <c r="Q41" s="1">
        <v>166027792160</v>
      </c>
    </row>
    <row r="42" spans="1:17" ht="24" x14ac:dyDescent="0.25">
      <c r="A42" s="2" t="s">
        <v>83</v>
      </c>
      <c r="C42" s="1">
        <v>800000</v>
      </c>
      <c r="E42" s="1">
        <v>14099605200</v>
      </c>
      <c r="G42" s="1">
        <v>11300360400</v>
      </c>
      <c r="I42" s="1">
        <v>2799244800</v>
      </c>
      <c r="K42" s="1">
        <v>800000</v>
      </c>
      <c r="M42" s="1">
        <v>14099605200</v>
      </c>
      <c r="O42" s="1">
        <v>11043818685</v>
      </c>
      <c r="Q42" s="1">
        <v>3055786515</v>
      </c>
    </row>
    <row r="43" spans="1:17" ht="24" x14ac:dyDescent="0.25">
      <c r="A43" s="2" t="s">
        <v>88</v>
      </c>
      <c r="C43" s="1">
        <v>46713330</v>
      </c>
      <c r="E43" s="1">
        <v>316224976525</v>
      </c>
      <c r="G43" s="1">
        <v>322261576664</v>
      </c>
      <c r="I43" s="1">
        <v>-6036600138</v>
      </c>
      <c r="K43" s="1">
        <v>46713330</v>
      </c>
      <c r="M43" s="1">
        <v>316224976525</v>
      </c>
      <c r="O43" s="1">
        <v>234407104493</v>
      </c>
      <c r="Q43" s="1">
        <v>81817872032</v>
      </c>
    </row>
    <row r="44" spans="1:17" ht="24" x14ac:dyDescent="0.25">
      <c r="A44" s="2" t="s">
        <v>99</v>
      </c>
      <c r="C44" s="1">
        <v>85700609</v>
      </c>
      <c r="E44" s="1">
        <v>180774644978</v>
      </c>
      <c r="G44" s="1">
        <v>181055645526</v>
      </c>
      <c r="I44" s="1">
        <v>-281000547</v>
      </c>
      <c r="K44" s="1">
        <v>85700609</v>
      </c>
      <c r="M44" s="1">
        <v>180774644978</v>
      </c>
      <c r="O44" s="1">
        <v>181055645526</v>
      </c>
      <c r="Q44" s="1">
        <v>-281000547</v>
      </c>
    </row>
    <row r="45" spans="1:17" ht="24" x14ac:dyDescent="0.25">
      <c r="A45" s="2" t="s">
        <v>56</v>
      </c>
      <c r="C45" s="1">
        <v>18743547</v>
      </c>
      <c r="E45" s="1">
        <v>86079945776</v>
      </c>
      <c r="G45" s="1">
        <v>79186097625</v>
      </c>
      <c r="I45" s="1">
        <v>6893848151</v>
      </c>
      <c r="K45" s="1">
        <v>18743547</v>
      </c>
      <c r="M45" s="1">
        <v>86079945776</v>
      </c>
      <c r="O45" s="1">
        <v>73182443920</v>
      </c>
      <c r="Q45" s="1">
        <v>12897501856</v>
      </c>
    </row>
    <row r="46" spans="1:17" ht="24" x14ac:dyDescent="0.25">
      <c r="A46" s="2" t="s">
        <v>15</v>
      </c>
      <c r="C46" s="1">
        <v>7989424</v>
      </c>
      <c r="E46" s="1">
        <v>143351059035</v>
      </c>
      <c r="G46" s="1">
        <v>155819821511</v>
      </c>
      <c r="I46" s="1">
        <v>-12468762475</v>
      </c>
      <c r="K46" s="1">
        <v>7989424</v>
      </c>
      <c r="M46" s="1">
        <v>143351059035</v>
      </c>
      <c r="O46" s="1">
        <v>115279708248</v>
      </c>
      <c r="Q46" s="1">
        <v>28071350787</v>
      </c>
    </row>
    <row r="47" spans="1:17" ht="24" x14ac:dyDescent="0.25">
      <c r="A47" s="2" t="s">
        <v>86</v>
      </c>
      <c r="C47" s="1">
        <v>92075843</v>
      </c>
      <c r="E47" s="1">
        <v>171431928518</v>
      </c>
      <c r="G47" s="1">
        <v>168686088766</v>
      </c>
      <c r="I47" s="1">
        <v>2745839752</v>
      </c>
      <c r="K47" s="1">
        <v>92075843</v>
      </c>
      <c r="M47" s="1">
        <v>171431928518</v>
      </c>
      <c r="O47" s="1">
        <v>155688455285</v>
      </c>
      <c r="Q47" s="1">
        <v>15743473233</v>
      </c>
    </row>
    <row r="48" spans="1:17" ht="24" x14ac:dyDescent="0.25">
      <c r="A48" s="2" t="s">
        <v>36</v>
      </c>
      <c r="C48" s="1">
        <v>69000000</v>
      </c>
      <c r="E48" s="1">
        <v>316746080100</v>
      </c>
      <c r="G48" s="1">
        <v>304537158000</v>
      </c>
      <c r="I48" s="1">
        <v>12208922100</v>
      </c>
      <c r="K48" s="1">
        <v>69000000</v>
      </c>
      <c r="M48" s="1">
        <v>316746080100</v>
      </c>
      <c r="O48" s="1">
        <v>299240251326</v>
      </c>
      <c r="Q48" s="1">
        <v>17505828774</v>
      </c>
    </row>
    <row r="49" spans="1:17" ht="24" x14ac:dyDescent="0.25">
      <c r="A49" s="2" t="s">
        <v>106</v>
      </c>
      <c r="C49" s="1">
        <v>40904012</v>
      </c>
      <c r="E49" s="1">
        <v>83272976647</v>
      </c>
      <c r="G49" s="1">
        <v>83834649861</v>
      </c>
      <c r="I49" s="1">
        <v>-561673213</v>
      </c>
      <c r="K49" s="1">
        <v>40904012</v>
      </c>
      <c r="M49" s="1">
        <v>83272976647</v>
      </c>
      <c r="O49" s="1">
        <v>83834649861</v>
      </c>
      <c r="Q49" s="1">
        <v>-561673213</v>
      </c>
    </row>
    <row r="50" spans="1:17" ht="24" x14ac:dyDescent="0.25">
      <c r="A50" s="2" t="s">
        <v>23</v>
      </c>
      <c r="C50" s="1">
        <v>9906309</v>
      </c>
      <c r="E50" s="1">
        <v>307927149249</v>
      </c>
      <c r="G50" s="1">
        <v>310341717264</v>
      </c>
      <c r="I50" s="1">
        <v>-2414568014</v>
      </c>
      <c r="K50" s="1">
        <v>9906309</v>
      </c>
      <c r="M50" s="1">
        <v>307927149249</v>
      </c>
      <c r="O50" s="1">
        <v>208102258089</v>
      </c>
      <c r="Q50" s="1">
        <v>99824891160</v>
      </c>
    </row>
    <row r="51" spans="1:17" ht="24" x14ac:dyDescent="0.25">
      <c r="A51" s="2" t="s">
        <v>33</v>
      </c>
      <c r="C51" s="1">
        <v>5401936</v>
      </c>
      <c r="E51" s="1">
        <v>171564933661</v>
      </c>
      <c r="G51" s="1">
        <v>175592279522</v>
      </c>
      <c r="I51" s="1">
        <v>-4027345860</v>
      </c>
      <c r="K51" s="1">
        <v>5401936</v>
      </c>
      <c r="M51" s="1">
        <v>171564933661</v>
      </c>
      <c r="O51" s="1">
        <v>204300030953</v>
      </c>
      <c r="Q51" s="1">
        <v>-32735097291</v>
      </c>
    </row>
    <row r="52" spans="1:17" ht="24" x14ac:dyDescent="0.25">
      <c r="A52" s="2" t="s">
        <v>108</v>
      </c>
      <c r="C52" s="1">
        <v>9094366</v>
      </c>
      <c r="E52" s="1">
        <v>22672958341</v>
      </c>
      <c r="G52" s="1">
        <v>19825904230</v>
      </c>
      <c r="I52" s="1">
        <v>2847054111</v>
      </c>
      <c r="K52" s="1">
        <v>9094366</v>
      </c>
      <c r="M52" s="1">
        <v>22672958341</v>
      </c>
      <c r="O52" s="1">
        <v>19825904230</v>
      </c>
      <c r="Q52" s="1">
        <v>2847054111</v>
      </c>
    </row>
    <row r="53" spans="1:17" ht="24" x14ac:dyDescent="0.25">
      <c r="A53" s="2" t="s">
        <v>66</v>
      </c>
      <c r="C53" s="1">
        <v>9933885</v>
      </c>
      <c r="E53" s="1">
        <v>309673050130</v>
      </c>
      <c r="G53" s="1">
        <v>683856382137</v>
      </c>
      <c r="I53" s="1">
        <v>-374183332006</v>
      </c>
      <c r="K53" s="1">
        <v>9933885</v>
      </c>
      <c r="M53" s="1">
        <v>309673050130</v>
      </c>
      <c r="O53" s="1">
        <v>169402015452</v>
      </c>
      <c r="Q53" s="1">
        <v>140271034678</v>
      </c>
    </row>
    <row r="54" spans="1:17" ht="24" x14ac:dyDescent="0.25">
      <c r="A54" s="2" t="s">
        <v>95</v>
      </c>
      <c r="C54" s="1">
        <v>4481004</v>
      </c>
      <c r="E54" s="1">
        <v>148552306573</v>
      </c>
      <c r="G54" s="1">
        <v>135586454411</v>
      </c>
      <c r="I54" s="1">
        <v>12965852162</v>
      </c>
      <c r="K54" s="1">
        <v>4481004</v>
      </c>
      <c r="M54" s="1">
        <v>148552306573</v>
      </c>
      <c r="O54" s="1">
        <v>132829216208</v>
      </c>
      <c r="Q54" s="1">
        <v>15723090365</v>
      </c>
    </row>
    <row r="55" spans="1:17" ht="24" x14ac:dyDescent="0.25">
      <c r="A55" s="2" t="s">
        <v>104</v>
      </c>
      <c r="C55" s="1">
        <v>47152664</v>
      </c>
      <c r="E55" s="1">
        <v>297637870872</v>
      </c>
      <c r="G55" s="1">
        <v>299519478641</v>
      </c>
      <c r="I55" s="1">
        <v>-1881607768</v>
      </c>
      <c r="K55" s="1">
        <v>47152664</v>
      </c>
      <c r="M55" s="1">
        <v>297637870872</v>
      </c>
      <c r="O55" s="1">
        <v>299519478641</v>
      </c>
      <c r="Q55" s="1">
        <v>-1881607768</v>
      </c>
    </row>
    <row r="56" spans="1:17" ht="24" x14ac:dyDescent="0.25">
      <c r="A56" s="2" t="s">
        <v>76</v>
      </c>
      <c r="C56" s="1">
        <v>55532785</v>
      </c>
      <c r="E56" s="1">
        <v>206070428280</v>
      </c>
      <c r="G56" s="1">
        <v>736063793442</v>
      </c>
      <c r="I56" s="1">
        <v>-529993365161</v>
      </c>
      <c r="K56" s="1">
        <v>55532785</v>
      </c>
      <c r="M56" s="1">
        <v>206070428280</v>
      </c>
      <c r="O56" s="1">
        <v>166017800659</v>
      </c>
      <c r="Q56" s="1">
        <v>40052627621</v>
      </c>
    </row>
    <row r="57" spans="1:17" ht="24" x14ac:dyDescent="0.25">
      <c r="A57" s="2" t="s">
        <v>39</v>
      </c>
      <c r="C57" s="1">
        <v>285750</v>
      </c>
      <c r="E57" s="1">
        <v>15736358227</v>
      </c>
      <c r="G57" s="1">
        <v>15253473588</v>
      </c>
      <c r="I57" s="1">
        <v>482884639</v>
      </c>
      <c r="K57" s="1">
        <v>285750</v>
      </c>
      <c r="M57" s="1">
        <v>15736358227</v>
      </c>
      <c r="O57" s="1">
        <v>12870711745</v>
      </c>
      <c r="Q57" s="1">
        <v>2865646482</v>
      </c>
    </row>
    <row r="58" spans="1:17" ht="24" x14ac:dyDescent="0.25">
      <c r="A58" s="2" t="s">
        <v>46</v>
      </c>
      <c r="C58" s="1">
        <v>34274927</v>
      </c>
      <c r="E58" s="1">
        <v>72162359328</v>
      </c>
      <c r="G58" s="1">
        <v>111343999190</v>
      </c>
      <c r="I58" s="1">
        <v>-39181639861</v>
      </c>
      <c r="K58" s="1">
        <v>34274927</v>
      </c>
      <c r="M58" s="1">
        <v>72162359328</v>
      </c>
      <c r="O58" s="1">
        <v>106800672532</v>
      </c>
      <c r="Q58" s="1">
        <v>-34638313203</v>
      </c>
    </row>
    <row r="59" spans="1:17" ht="24" x14ac:dyDescent="0.25">
      <c r="A59" s="2" t="s">
        <v>67</v>
      </c>
      <c r="C59" s="1">
        <v>57828394</v>
      </c>
      <c r="E59" s="1">
        <v>204931583173</v>
      </c>
      <c r="G59" s="1">
        <v>166014701880</v>
      </c>
      <c r="I59" s="1">
        <v>38916881293</v>
      </c>
      <c r="K59" s="1">
        <v>57828394</v>
      </c>
      <c r="M59" s="1">
        <v>204931583173</v>
      </c>
      <c r="O59" s="1">
        <v>121095977658</v>
      </c>
      <c r="Q59" s="1">
        <v>83835605515</v>
      </c>
    </row>
    <row r="60" spans="1:17" ht="24" x14ac:dyDescent="0.25">
      <c r="A60" s="2" t="s">
        <v>22</v>
      </c>
      <c r="C60" s="1">
        <v>2103914</v>
      </c>
      <c r="E60" s="1">
        <v>70668261098</v>
      </c>
      <c r="G60" s="1">
        <v>40092187737</v>
      </c>
      <c r="I60" s="1">
        <v>30576073361</v>
      </c>
      <c r="K60" s="1">
        <v>2103914</v>
      </c>
      <c r="M60" s="1">
        <v>70668261098</v>
      </c>
      <c r="O60" s="1">
        <v>103919877149</v>
      </c>
      <c r="Q60" s="1">
        <v>-33251616050</v>
      </c>
    </row>
    <row r="61" spans="1:17" ht="24" x14ac:dyDescent="0.25">
      <c r="A61" s="2" t="s">
        <v>81</v>
      </c>
      <c r="C61" s="1">
        <v>27038968</v>
      </c>
      <c r="E61" s="1">
        <v>314204826981</v>
      </c>
      <c r="G61" s="1">
        <v>255879380056</v>
      </c>
      <c r="I61" s="1">
        <v>58325446925</v>
      </c>
      <c r="K61" s="1">
        <v>27038968</v>
      </c>
      <c r="M61" s="1">
        <v>314204826981</v>
      </c>
      <c r="O61" s="1">
        <v>210455414479</v>
      </c>
      <c r="Q61" s="1">
        <v>103749412502</v>
      </c>
    </row>
    <row r="62" spans="1:17" ht="24" x14ac:dyDescent="0.25">
      <c r="A62" s="2" t="s">
        <v>28</v>
      </c>
      <c r="C62" s="1">
        <v>3402614</v>
      </c>
      <c r="E62" s="1">
        <v>950817594051</v>
      </c>
      <c r="G62" s="1">
        <v>1013594352422</v>
      </c>
      <c r="I62" s="1">
        <v>-62776758370</v>
      </c>
      <c r="K62" s="1">
        <v>3402614</v>
      </c>
      <c r="M62" s="1">
        <v>950817594051</v>
      </c>
      <c r="O62" s="1">
        <v>658310370781</v>
      </c>
      <c r="Q62" s="1">
        <v>292507223270</v>
      </c>
    </row>
    <row r="63" spans="1:17" ht="24" x14ac:dyDescent="0.25">
      <c r="A63" s="2" t="s">
        <v>37</v>
      </c>
      <c r="C63" s="1">
        <v>173085859</v>
      </c>
      <c r="E63" s="1">
        <v>406396267604</v>
      </c>
      <c r="G63" s="1">
        <v>439775131243</v>
      </c>
      <c r="I63" s="1">
        <v>-33378863638</v>
      </c>
      <c r="K63" s="1">
        <v>173085859</v>
      </c>
      <c r="M63" s="1">
        <v>406396267604</v>
      </c>
      <c r="O63" s="1">
        <v>369642985470</v>
      </c>
      <c r="Q63" s="1">
        <v>36753282134</v>
      </c>
    </row>
    <row r="64" spans="1:17" ht="24" x14ac:dyDescent="0.25">
      <c r="A64" s="2" t="s">
        <v>27</v>
      </c>
      <c r="C64" s="1">
        <v>5505139</v>
      </c>
      <c r="E64" s="1">
        <v>151585020815</v>
      </c>
      <c r="G64" s="1">
        <v>138575492219</v>
      </c>
      <c r="I64" s="1">
        <v>13009528596</v>
      </c>
      <c r="K64" s="1">
        <v>5505139</v>
      </c>
      <c r="M64" s="1">
        <v>151585020815</v>
      </c>
      <c r="O64" s="1">
        <v>116678891945</v>
      </c>
      <c r="Q64" s="1">
        <v>34906128870</v>
      </c>
    </row>
    <row r="65" spans="1:17" ht="24" x14ac:dyDescent="0.25">
      <c r="A65" s="2" t="s">
        <v>54</v>
      </c>
      <c r="C65" s="1">
        <v>8397292</v>
      </c>
      <c r="E65" s="1">
        <v>250837209783</v>
      </c>
      <c r="G65" s="1">
        <v>209350989064</v>
      </c>
      <c r="I65" s="1">
        <v>41486220719</v>
      </c>
      <c r="K65" s="1">
        <v>8397292</v>
      </c>
      <c r="M65" s="1">
        <v>250837209783</v>
      </c>
      <c r="O65" s="1">
        <v>166696142408</v>
      </c>
      <c r="Q65" s="1">
        <v>84141067375</v>
      </c>
    </row>
    <row r="66" spans="1:17" ht="24" x14ac:dyDescent="0.25">
      <c r="A66" s="2" t="s">
        <v>38</v>
      </c>
      <c r="C66" s="1">
        <v>64693925</v>
      </c>
      <c r="E66" s="1">
        <v>249840450028</v>
      </c>
      <c r="G66" s="1">
        <v>274470795552</v>
      </c>
      <c r="I66" s="1">
        <v>-24630345523</v>
      </c>
      <c r="K66" s="1">
        <v>64693925</v>
      </c>
      <c r="M66" s="1">
        <v>249840450028</v>
      </c>
      <c r="O66" s="1">
        <v>228504731000</v>
      </c>
      <c r="Q66" s="1">
        <v>21335719028</v>
      </c>
    </row>
    <row r="67" spans="1:17" ht="24" x14ac:dyDescent="0.25">
      <c r="A67" s="2" t="s">
        <v>78</v>
      </c>
      <c r="C67" s="1">
        <v>194993632</v>
      </c>
      <c r="E67" s="1">
        <v>258767615552</v>
      </c>
      <c r="G67" s="1">
        <v>256948057966</v>
      </c>
      <c r="I67" s="1">
        <v>1819557586</v>
      </c>
      <c r="K67" s="1">
        <v>194993632</v>
      </c>
      <c r="M67" s="1">
        <v>258767615552</v>
      </c>
      <c r="O67" s="1">
        <v>281649429833</v>
      </c>
      <c r="Q67" s="1">
        <v>-22881814280</v>
      </c>
    </row>
    <row r="68" spans="1:17" ht="24" x14ac:dyDescent="0.25">
      <c r="A68" s="2" t="s">
        <v>84</v>
      </c>
      <c r="C68" s="1">
        <v>344226787</v>
      </c>
      <c r="E68" s="1">
        <v>821913087556</v>
      </c>
      <c r="G68" s="1">
        <v>836000360864</v>
      </c>
      <c r="I68" s="1">
        <v>-14087273307</v>
      </c>
      <c r="K68" s="1">
        <v>344226787</v>
      </c>
      <c r="M68" s="1">
        <v>821913087556</v>
      </c>
      <c r="O68" s="1">
        <v>891568307326</v>
      </c>
      <c r="Q68" s="1">
        <v>-69655219769</v>
      </c>
    </row>
    <row r="69" spans="1:17" ht="24" x14ac:dyDescent="0.25">
      <c r="A69" s="2" t="s">
        <v>32</v>
      </c>
      <c r="C69" s="1">
        <v>10083993</v>
      </c>
      <c r="E69" s="1">
        <v>361866156023</v>
      </c>
      <c r="G69" s="1">
        <v>411885882299</v>
      </c>
      <c r="I69" s="1">
        <v>-50019726275</v>
      </c>
      <c r="K69" s="1">
        <v>10083993</v>
      </c>
      <c r="M69" s="1">
        <v>361866156023</v>
      </c>
      <c r="O69" s="1">
        <v>281511249901</v>
      </c>
      <c r="Q69" s="1">
        <v>80354906122</v>
      </c>
    </row>
    <row r="70" spans="1:17" ht="24" x14ac:dyDescent="0.25">
      <c r="A70" s="2" t="s">
        <v>105</v>
      </c>
      <c r="C70" s="1">
        <v>64739697</v>
      </c>
      <c r="E70" s="1">
        <v>189845762618</v>
      </c>
      <c r="G70" s="1">
        <v>196211029460</v>
      </c>
      <c r="I70" s="1">
        <v>-6365266841</v>
      </c>
      <c r="K70" s="1">
        <v>64739697</v>
      </c>
      <c r="M70" s="1">
        <v>189845762618</v>
      </c>
      <c r="O70" s="1">
        <v>196211029460</v>
      </c>
      <c r="Q70" s="1">
        <v>-6365266841</v>
      </c>
    </row>
    <row r="71" spans="1:17" ht="24" x14ac:dyDescent="0.25">
      <c r="A71" s="2" t="s">
        <v>51</v>
      </c>
      <c r="C71" s="1">
        <v>35376690</v>
      </c>
      <c r="E71" s="1">
        <v>151179488187</v>
      </c>
      <c r="G71" s="1">
        <v>222085782626</v>
      </c>
      <c r="I71" s="1">
        <v>-70906294438</v>
      </c>
      <c r="K71" s="1">
        <v>35376690</v>
      </c>
      <c r="M71" s="1">
        <v>151179488187</v>
      </c>
      <c r="O71" s="1">
        <v>221663137783</v>
      </c>
      <c r="Q71" s="1">
        <v>-70483649595</v>
      </c>
    </row>
    <row r="72" spans="1:17" ht="24" x14ac:dyDescent="0.25">
      <c r="A72" s="2" t="s">
        <v>35</v>
      </c>
      <c r="C72" s="1">
        <v>175343766</v>
      </c>
      <c r="E72" s="1">
        <v>300494011301</v>
      </c>
      <c r="G72" s="1">
        <v>277137748241</v>
      </c>
      <c r="I72" s="1">
        <v>23356263060</v>
      </c>
      <c r="K72" s="1">
        <v>175343766</v>
      </c>
      <c r="M72" s="1">
        <v>300494011301</v>
      </c>
      <c r="O72" s="1">
        <v>208629153082</v>
      </c>
      <c r="Q72" s="1">
        <v>91864858219</v>
      </c>
    </row>
    <row r="73" spans="1:17" ht="24" x14ac:dyDescent="0.25">
      <c r="A73" s="2" t="s">
        <v>101</v>
      </c>
      <c r="C73" s="1">
        <v>70509886</v>
      </c>
      <c r="E73" s="1">
        <v>236695119306</v>
      </c>
      <c r="G73" s="1">
        <v>247918540768</v>
      </c>
      <c r="I73" s="1">
        <v>-11223421461</v>
      </c>
      <c r="K73" s="1">
        <v>70509886</v>
      </c>
      <c r="M73" s="1">
        <v>236695119306</v>
      </c>
      <c r="O73" s="1">
        <v>247918540768</v>
      </c>
      <c r="Q73" s="1">
        <v>-11223421461</v>
      </c>
    </row>
    <row r="74" spans="1:17" ht="24" x14ac:dyDescent="0.25">
      <c r="A74" s="2" t="s">
        <v>72</v>
      </c>
      <c r="C74" s="1">
        <v>10750602</v>
      </c>
      <c r="E74" s="1">
        <v>269410091495</v>
      </c>
      <c r="G74" s="1">
        <v>266952165234</v>
      </c>
      <c r="I74" s="1">
        <v>2457926261</v>
      </c>
      <c r="K74" s="1">
        <v>10750602</v>
      </c>
      <c r="M74" s="1">
        <v>269410091495</v>
      </c>
      <c r="O74" s="1">
        <v>194069308272</v>
      </c>
      <c r="Q74" s="1">
        <v>75340783223</v>
      </c>
    </row>
    <row r="75" spans="1:17" ht="24" x14ac:dyDescent="0.25">
      <c r="A75" s="2" t="s">
        <v>25</v>
      </c>
      <c r="C75" s="1">
        <v>63748073</v>
      </c>
      <c r="E75" s="1">
        <v>665372105639</v>
      </c>
      <c r="G75" s="1">
        <v>619500631370</v>
      </c>
      <c r="I75" s="1">
        <v>45871474269</v>
      </c>
      <c r="K75" s="1">
        <v>63748073</v>
      </c>
      <c r="M75" s="1">
        <v>665372105639</v>
      </c>
      <c r="O75" s="1">
        <v>581786648315</v>
      </c>
      <c r="Q75" s="1">
        <v>83585457324</v>
      </c>
    </row>
    <row r="76" spans="1:17" ht="24" x14ac:dyDescent="0.25">
      <c r="A76" s="2" t="s">
        <v>102</v>
      </c>
      <c r="C76" s="1">
        <v>33241060</v>
      </c>
      <c r="E76" s="1">
        <v>146646057525</v>
      </c>
      <c r="G76" s="1">
        <v>147822468951</v>
      </c>
      <c r="I76" s="1">
        <v>-1176411425</v>
      </c>
      <c r="K76" s="1">
        <v>33241060</v>
      </c>
      <c r="M76" s="1">
        <v>146646057525</v>
      </c>
      <c r="O76" s="1">
        <v>147822468951</v>
      </c>
      <c r="Q76" s="1">
        <v>-1176411425</v>
      </c>
    </row>
    <row r="77" spans="1:17" ht="24" x14ac:dyDescent="0.25">
      <c r="A77" s="2" t="s">
        <v>97</v>
      </c>
      <c r="C77" s="1">
        <v>30448265</v>
      </c>
      <c r="E77" s="1">
        <v>220647143131</v>
      </c>
      <c r="G77" s="1">
        <v>427660445010</v>
      </c>
      <c r="I77" s="1">
        <v>-207013301916</v>
      </c>
      <c r="K77" s="1">
        <v>30448265</v>
      </c>
      <c r="M77" s="1">
        <v>220647143131</v>
      </c>
      <c r="O77" s="1">
        <v>117803852472</v>
      </c>
      <c r="Q77" s="1">
        <v>102843290659</v>
      </c>
    </row>
    <row r="78" spans="1:17" ht="24" x14ac:dyDescent="0.25">
      <c r="A78" s="2" t="s">
        <v>89</v>
      </c>
      <c r="C78" s="1">
        <v>22438989</v>
      </c>
      <c r="E78" s="1">
        <v>185358513998</v>
      </c>
      <c r="G78" s="1">
        <v>182296225119</v>
      </c>
      <c r="I78" s="1">
        <v>3062288879</v>
      </c>
      <c r="K78" s="1">
        <v>22438989</v>
      </c>
      <c r="M78" s="1">
        <v>185358513998</v>
      </c>
      <c r="O78" s="1">
        <v>161045544002</v>
      </c>
      <c r="Q78" s="1">
        <v>24312969996</v>
      </c>
    </row>
    <row r="79" spans="1:17" ht="24" x14ac:dyDescent="0.25">
      <c r="A79" s="2" t="s">
        <v>50</v>
      </c>
      <c r="C79" s="1">
        <v>53564845</v>
      </c>
      <c r="E79" s="1">
        <v>242216664349</v>
      </c>
      <c r="G79" s="1">
        <v>212063576782</v>
      </c>
      <c r="I79" s="1">
        <v>30153087567</v>
      </c>
      <c r="K79" s="1">
        <v>53564845</v>
      </c>
      <c r="M79" s="1">
        <v>242216664349</v>
      </c>
      <c r="O79" s="1">
        <v>214176964893</v>
      </c>
      <c r="Q79" s="1">
        <v>28039699456</v>
      </c>
    </row>
    <row r="80" spans="1:17" ht="24" x14ac:dyDescent="0.25">
      <c r="A80" s="2" t="s">
        <v>223</v>
      </c>
      <c r="C80" s="1">
        <v>0</v>
      </c>
      <c r="E80" s="1">
        <v>1821772000</v>
      </c>
      <c r="G80" s="1">
        <v>0</v>
      </c>
      <c r="I80" s="1">
        <v>1821772000</v>
      </c>
      <c r="K80" s="1">
        <v>0</v>
      </c>
      <c r="M80" s="1">
        <v>0</v>
      </c>
      <c r="O80" s="1">
        <v>0</v>
      </c>
      <c r="Q80" s="1">
        <v>1821772000</v>
      </c>
    </row>
    <row r="81" spans="1:17" ht="24" x14ac:dyDescent="0.25">
      <c r="A81" s="2" t="s">
        <v>112</v>
      </c>
      <c r="C81" s="1" t="s">
        <v>112</v>
      </c>
      <c r="E81" s="4">
        <f>SUM(E8:E80)</f>
        <v>25515732953431</v>
      </c>
      <c r="F81" s="2"/>
      <c r="G81" s="4">
        <f>SUM(G8:G80)</f>
        <v>27570849789715</v>
      </c>
      <c r="H81" s="2"/>
      <c r="I81" s="4">
        <f>SUM(I8:I80)</f>
        <v>-2055116836284</v>
      </c>
      <c r="K81" s="1" t="s">
        <v>112</v>
      </c>
      <c r="M81" s="4">
        <f>SUM(M8:M80)</f>
        <v>25513911181431</v>
      </c>
      <c r="N81" s="2"/>
      <c r="O81" s="4">
        <f>SUM(O8:O80)</f>
        <v>21202047026162</v>
      </c>
      <c r="P81" s="2"/>
      <c r="Q81" s="4">
        <f>SUM(Q8:Q80)</f>
        <v>4313685927289</v>
      </c>
    </row>
    <row r="84" spans="1:17" x14ac:dyDescent="0.45">
      <c r="I84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M99" sqref="M99"/>
    </sheetView>
  </sheetViews>
  <sheetFormatPr defaultRowHeight="22.5" x14ac:dyDescent="0.25"/>
  <cols>
    <col min="1" max="1" width="31.5703125" style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6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6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" x14ac:dyDescent="0.2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</row>
    <row r="4" spans="1:17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" x14ac:dyDescent="0.2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24" x14ac:dyDescent="0.25">
      <c r="A7" s="11" t="s">
        <v>3</v>
      </c>
      <c r="C7" s="11" t="s">
        <v>113</v>
      </c>
      <c r="E7" s="11" t="s">
        <v>114</v>
      </c>
      <c r="G7" s="11" t="s">
        <v>115</v>
      </c>
      <c r="I7" s="11" t="s">
        <v>116</v>
      </c>
      <c r="K7" s="11" t="s">
        <v>113</v>
      </c>
      <c r="M7" s="11" t="s">
        <v>114</v>
      </c>
      <c r="O7" s="11" t="s">
        <v>115</v>
      </c>
      <c r="Q7" s="11" t="s">
        <v>116</v>
      </c>
    </row>
    <row r="8" spans="1:17" ht="24" x14ac:dyDescent="0.25">
      <c r="A8" s="2" t="s">
        <v>117</v>
      </c>
      <c r="C8" s="1">
        <v>69000000</v>
      </c>
      <c r="E8" s="1">
        <v>6167</v>
      </c>
      <c r="G8" s="1" t="s">
        <v>118</v>
      </c>
      <c r="I8" s="10">
        <v>0.38973641394205999</v>
      </c>
      <c r="K8" s="1">
        <v>69000000</v>
      </c>
      <c r="M8" s="1">
        <v>6167</v>
      </c>
      <c r="O8" s="1" t="s">
        <v>118</v>
      </c>
      <c r="Q8" s="10">
        <v>0.38973641394205999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4"/>
  <sheetViews>
    <sheetView rightToLeft="1" topLeftCell="A13" workbookViewId="0">
      <selection activeCell="M99" sqref="M99"/>
    </sheetView>
  </sheetViews>
  <sheetFormatPr defaultRowHeight="22.5" x14ac:dyDescent="0.25"/>
  <cols>
    <col min="1" max="1" width="26.5703125" style="1" customWidth="1"/>
    <col min="2" max="2" width="1" style="1" customWidth="1"/>
    <col min="3" max="3" width="22" style="1" customWidth="1"/>
    <col min="4" max="4" width="1" style="1" customWidth="1"/>
    <col min="5" max="5" width="28" style="1" customWidth="1"/>
    <col min="6" max="6" width="1" style="1" customWidth="1"/>
    <col min="7" max="7" width="28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</row>
    <row r="3" spans="1:11" ht="24" x14ac:dyDescent="0.2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</row>
    <row r="4" spans="1:11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</row>
    <row r="6" spans="1:11" ht="24.75" thickBot="1" x14ac:dyDescent="0.3">
      <c r="A6" s="11" t="s">
        <v>120</v>
      </c>
      <c r="C6" s="11" t="s">
        <v>4</v>
      </c>
      <c r="E6" s="11" t="s">
        <v>5</v>
      </c>
      <c r="F6" s="11" t="s">
        <v>5</v>
      </c>
      <c r="G6" s="11" t="s">
        <v>5</v>
      </c>
      <c r="I6" s="11" t="s">
        <v>6</v>
      </c>
      <c r="J6" s="11" t="s">
        <v>6</v>
      </c>
      <c r="K6" s="11" t="s">
        <v>6</v>
      </c>
    </row>
    <row r="7" spans="1:11" ht="24.75" thickBot="1" x14ac:dyDescent="0.3">
      <c r="A7" s="11" t="s">
        <v>120</v>
      </c>
      <c r="C7" s="11" t="s">
        <v>121</v>
      </c>
      <c r="E7" s="11" t="s">
        <v>122</v>
      </c>
      <c r="G7" s="11" t="s">
        <v>123</v>
      </c>
      <c r="I7" s="11" t="s">
        <v>121</v>
      </c>
      <c r="K7" s="11" t="s">
        <v>119</v>
      </c>
    </row>
    <row r="8" spans="1:11" ht="24" x14ac:dyDescent="0.25">
      <c r="A8" s="2" t="s">
        <v>124</v>
      </c>
      <c r="C8" s="1">
        <v>7368311</v>
      </c>
      <c r="E8" s="1">
        <v>5500050025599</v>
      </c>
      <c r="G8" s="1">
        <v>5500000060000</v>
      </c>
      <c r="I8" s="1">
        <v>57333910</v>
      </c>
      <c r="K8" s="3">
        <v>1.6410486354623948E-6</v>
      </c>
    </row>
    <row r="9" spans="1:11" ht="24" x14ac:dyDescent="0.25">
      <c r="A9" s="2" t="s">
        <v>125</v>
      </c>
      <c r="C9" s="1">
        <v>5744108</v>
      </c>
      <c r="E9" s="1">
        <v>257643859394</v>
      </c>
      <c r="G9" s="1">
        <v>257640874000</v>
      </c>
      <c r="I9" s="1">
        <v>8729502</v>
      </c>
      <c r="K9" s="3">
        <v>2.4986151032375512E-7</v>
      </c>
    </row>
    <row r="10" spans="1:11" ht="24" x14ac:dyDescent="0.25">
      <c r="A10" s="2" t="s">
        <v>126</v>
      </c>
      <c r="C10" s="1">
        <v>804423447144</v>
      </c>
      <c r="E10" s="1">
        <v>12878177988035</v>
      </c>
      <c r="G10" s="1">
        <v>10368584395688</v>
      </c>
      <c r="I10" s="1">
        <v>3314017039491</v>
      </c>
      <c r="K10" s="3">
        <v>9.4855961167759725E-2</v>
      </c>
    </row>
    <row r="11" spans="1:11" ht="24" x14ac:dyDescent="0.25">
      <c r="A11" s="2" t="s">
        <v>127</v>
      </c>
      <c r="C11" s="1">
        <v>40000000000</v>
      </c>
      <c r="E11" s="1">
        <v>0</v>
      </c>
      <c r="G11" s="1">
        <v>40000000000</v>
      </c>
      <c r="I11" s="1">
        <v>0</v>
      </c>
      <c r="K11" s="3">
        <v>0</v>
      </c>
    </row>
    <row r="12" spans="1:11" ht="24" x14ac:dyDescent="0.25">
      <c r="A12" s="2" t="s">
        <v>128</v>
      </c>
      <c r="C12" s="1">
        <v>620451075</v>
      </c>
      <c r="E12" s="1">
        <v>693702038021</v>
      </c>
      <c r="G12" s="1">
        <v>694311304800</v>
      </c>
      <c r="I12" s="1">
        <v>11184296</v>
      </c>
      <c r="K12" s="3">
        <v>3.2012422821690552E-7</v>
      </c>
    </row>
    <row r="13" spans="1:11" ht="24" x14ac:dyDescent="0.25">
      <c r="A13" s="2" t="s">
        <v>129</v>
      </c>
      <c r="C13" s="1">
        <v>100000000000</v>
      </c>
      <c r="E13" s="1">
        <v>0</v>
      </c>
      <c r="G13" s="1">
        <v>100000000000</v>
      </c>
      <c r="I13" s="1">
        <v>0</v>
      </c>
      <c r="K13" s="3">
        <v>0</v>
      </c>
    </row>
    <row r="14" spans="1:11" ht="24" x14ac:dyDescent="0.25">
      <c r="A14" s="2" t="s">
        <v>125</v>
      </c>
      <c r="C14" s="1">
        <v>250000000000</v>
      </c>
      <c r="E14" s="1">
        <v>0</v>
      </c>
      <c r="G14" s="1">
        <v>250000000000</v>
      </c>
      <c r="I14" s="1">
        <v>0</v>
      </c>
      <c r="K14" s="3">
        <v>0</v>
      </c>
    </row>
    <row r="15" spans="1:11" ht="24" x14ac:dyDescent="0.25">
      <c r="A15" s="2" t="s">
        <v>130</v>
      </c>
      <c r="C15" s="1">
        <v>70000000000</v>
      </c>
      <c r="E15" s="1">
        <v>0</v>
      </c>
      <c r="G15" s="1">
        <v>70000000000</v>
      </c>
      <c r="I15" s="1">
        <v>0</v>
      </c>
      <c r="K15" s="3">
        <v>0</v>
      </c>
    </row>
    <row r="16" spans="1:11" ht="24" x14ac:dyDescent="0.25">
      <c r="A16" s="2" t="s">
        <v>131</v>
      </c>
      <c r="C16" s="1">
        <v>500000000000</v>
      </c>
      <c r="E16" s="1">
        <v>0</v>
      </c>
      <c r="G16" s="1">
        <v>500000000000</v>
      </c>
      <c r="I16" s="1">
        <v>0</v>
      </c>
      <c r="K16" s="3">
        <v>0</v>
      </c>
    </row>
    <row r="17" spans="1:11" ht="24" x14ac:dyDescent="0.25">
      <c r="A17" s="2" t="s">
        <v>132</v>
      </c>
      <c r="C17" s="1">
        <v>0</v>
      </c>
      <c r="E17" s="1">
        <v>1000000000000</v>
      </c>
      <c r="G17" s="1">
        <v>0</v>
      </c>
      <c r="I17" s="1">
        <v>1000000000000</v>
      </c>
      <c r="K17" s="3">
        <v>2.8622653425562548E-2</v>
      </c>
    </row>
    <row r="18" spans="1:11" ht="24" x14ac:dyDescent="0.25">
      <c r="A18" s="2" t="s">
        <v>133</v>
      </c>
      <c r="C18" s="1">
        <v>0</v>
      </c>
      <c r="E18" s="1">
        <v>2000000000000</v>
      </c>
      <c r="G18" s="1">
        <v>0</v>
      </c>
      <c r="I18" s="1">
        <v>2000000000000</v>
      </c>
      <c r="K18" s="3">
        <v>5.7245306851125097E-2</v>
      </c>
    </row>
    <row r="19" spans="1:11" ht="24" x14ac:dyDescent="0.25">
      <c r="A19" s="2" t="s">
        <v>134</v>
      </c>
      <c r="C19" s="1">
        <v>0</v>
      </c>
      <c r="E19" s="1">
        <v>500000000000</v>
      </c>
      <c r="G19" s="1">
        <v>0</v>
      </c>
      <c r="I19" s="1">
        <v>500000000000</v>
      </c>
      <c r="K19" s="3">
        <v>1.4311326712781274E-2</v>
      </c>
    </row>
    <row r="20" spans="1:11" ht="24" x14ac:dyDescent="0.25">
      <c r="A20" s="2" t="s">
        <v>136</v>
      </c>
      <c r="C20" s="1">
        <v>0</v>
      </c>
      <c r="E20" s="1">
        <v>1000000000000</v>
      </c>
      <c r="G20" s="1">
        <v>0</v>
      </c>
      <c r="I20" s="1">
        <v>1000000000000</v>
      </c>
      <c r="K20" s="3">
        <v>2.8622653425562548E-2</v>
      </c>
    </row>
    <row r="21" spans="1:11" ht="24" x14ac:dyDescent="0.25">
      <c r="A21" s="2" t="s">
        <v>136</v>
      </c>
      <c r="C21" s="1">
        <v>0</v>
      </c>
      <c r="E21" s="1">
        <v>500000000000</v>
      </c>
      <c r="G21" s="1">
        <v>0</v>
      </c>
      <c r="I21" s="1">
        <v>500000000000</v>
      </c>
      <c r="K21" s="3">
        <v>1.4311326712781274E-2</v>
      </c>
    </row>
    <row r="22" spans="1:11" ht="24.75" thickBot="1" x14ac:dyDescent="0.3">
      <c r="A22" s="2" t="s">
        <v>136</v>
      </c>
      <c r="C22" s="1">
        <v>0</v>
      </c>
      <c r="E22" s="1">
        <v>500000000000</v>
      </c>
      <c r="G22" s="1">
        <v>0</v>
      </c>
      <c r="I22" s="1">
        <v>500000000000</v>
      </c>
      <c r="K22" s="3">
        <v>1.4311326712781274E-2</v>
      </c>
    </row>
    <row r="23" spans="1:11" ht="24.75" thickBot="1" x14ac:dyDescent="0.3">
      <c r="A23" s="2" t="s">
        <v>112</v>
      </c>
      <c r="C23" s="4">
        <f>SUM(C8:C22)</f>
        <v>1765057010638</v>
      </c>
      <c r="D23" s="2"/>
      <c r="E23" s="4">
        <f>SUM(E8:E22)</f>
        <v>24829573911049</v>
      </c>
      <c r="F23" s="2"/>
      <c r="G23" s="4">
        <f>SUM(G8:G22)</f>
        <v>17780536634488</v>
      </c>
      <c r="H23" s="2"/>
      <c r="I23" s="4">
        <f>SUM(I8:I22)</f>
        <v>8814094287199</v>
      </c>
      <c r="J23" s="2"/>
      <c r="K23" s="5">
        <f>SUM(K8:K22)</f>
        <v>0.2522827660427277</v>
      </c>
    </row>
    <row r="24" spans="1:11" ht="24" x14ac:dyDescent="0.25">
      <c r="C24" s="2"/>
      <c r="D24" s="2"/>
      <c r="E24" s="2"/>
      <c r="F24" s="2"/>
      <c r="G24" s="2"/>
      <c r="H24" s="2"/>
      <c r="I24" s="2"/>
      <c r="J24" s="2"/>
      <c r="K24" s="2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9"/>
  <sheetViews>
    <sheetView rightToLeft="1" topLeftCell="A4" workbookViewId="0">
      <selection activeCell="M99" sqref="M99"/>
    </sheetView>
  </sheetViews>
  <sheetFormatPr defaultRowHeight="22.5" x14ac:dyDescent="0.25"/>
  <cols>
    <col min="1" max="1" width="33.5703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</row>
    <row r="3" spans="1:13" ht="24" x14ac:dyDescent="0.25">
      <c r="A3" s="12" t="s">
        <v>137</v>
      </c>
      <c r="B3" s="12" t="s">
        <v>137</v>
      </c>
      <c r="C3" s="12" t="s">
        <v>137</v>
      </c>
      <c r="D3" s="12" t="s">
        <v>137</v>
      </c>
      <c r="E3" s="12" t="s">
        <v>137</v>
      </c>
      <c r="F3" s="12" t="s">
        <v>137</v>
      </c>
      <c r="G3" s="12" t="s">
        <v>137</v>
      </c>
      <c r="H3" s="12" t="s">
        <v>137</v>
      </c>
      <c r="I3" s="12" t="s">
        <v>137</v>
      </c>
      <c r="J3" s="12" t="s">
        <v>137</v>
      </c>
      <c r="K3" s="12" t="s">
        <v>137</v>
      </c>
      <c r="L3" s="12" t="s">
        <v>137</v>
      </c>
      <c r="M3" s="12" t="s">
        <v>137</v>
      </c>
    </row>
    <row r="4" spans="1:13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</row>
    <row r="6" spans="1:13" ht="24.75" thickBot="1" x14ac:dyDescent="0.3">
      <c r="A6" s="7" t="s">
        <v>138</v>
      </c>
      <c r="C6" s="11" t="s">
        <v>139</v>
      </c>
      <c r="D6" s="11" t="s">
        <v>139</v>
      </c>
      <c r="E6" s="11" t="s">
        <v>139</v>
      </c>
      <c r="F6" s="11" t="s">
        <v>139</v>
      </c>
      <c r="G6" s="11" t="s">
        <v>139</v>
      </c>
      <c r="I6" s="11" t="s">
        <v>140</v>
      </c>
      <c r="J6" s="11" t="s">
        <v>140</v>
      </c>
      <c r="K6" s="11" t="s">
        <v>140</v>
      </c>
      <c r="L6" s="11" t="s">
        <v>140</v>
      </c>
      <c r="M6" s="11" t="s">
        <v>140</v>
      </c>
    </row>
    <row r="7" spans="1:13" ht="24.75" thickBot="1" x14ac:dyDescent="0.3">
      <c r="A7" s="11" t="s">
        <v>141</v>
      </c>
      <c r="C7" s="11" t="s">
        <v>142</v>
      </c>
      <c r="E7" s="11" t="s">
        <v>143</v>
      </c>
      <c r="G7" s="11" t="s">
        <v>144</v>
      </c>
      <c r="I7" s="11" t="s">
        <v>142</v>
      </c>
      <c r="K7" s="11" t="s">
        <v>143</v>
      </c>
      <c r="M7" s="11" t="s">
        <v>144</v>
      </c>
    </row>
    <row r="8" spans="1:13" ht="24.75" thickBot="1" x14ac:dyDescent="0.3">
      <c r="A8" s="2" t="s">
        <v>145</v>
      </c>
      <c r="C8" s="1">
        <v>0</v>
      </c>
      <c r="E8" s="1" t="s">
        <v>112</v>
      </c>
      <c r="G8" s="1">
        <v>0</v>
      </c>
      <c r="I8" s="1">
        <v>930609994</v>
      </c>
      <c r="K8" s="1" t="s">
        <v>112</v>
      </c>
      <c r="M8" s="1">
        <v>930609994</v>
      </c>
    </row>
    <row r="9" spans="1:13" ht="24.75" thickBot="1" x14ac:dyDescent="0.3">
      <c r="A9" s="2" t="s">
        <v>112</v>
      </c>
      <c r="C9" s="4">
        <f>SUM(C8:C8)</f>
        <v>0</v>
      </c>
      <c r="D9" s="2"/>
      <c r="E9" s="4">
        <f>SUM(E8:E8)</f>
        <v>0</v>
      </c>
      <c r="F9" s="2"/>
      <c r="G9" s="4">
        <f>SUM(G8:G8)</f>
        <v>0</v>
      </c>
      <c r="H9" s="2"/>
      <c r="I9" s="4">
        <f>SUM(I8:I8)</f>
        <v>930609994</v>
      </c>
      <c r="J9" s="2"/>
      <c r="K9" s="4">
        <f>SUM(K8:K8)</f>
        <v>0</v>
      </c>
      <c r="L9" s="2"/>
      <c r="M9" s="4">
        <f>SUM(M8:M8)</f>
        <v>930609994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8"/>
  <sheetViews>
    <sheetView rightToLeft="1" workbookViewId="0">
      <selection activeCell="C10" sqref="C10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</row>
    <row r="3" spans="1:7" ht="24" x14ac:dyDescent="0.25">
      <c r="A3" s="12" t="s">
        <v>137</v>
      </c>
      <c r="B3" s="12" t="s">
        <v>137</v>
      </c>
      <c r="C3" s="12" t="s">
        <v>137</v>
      </c>
      <c r="D3" s="12" t="s">
        <v>137</v>
      </c>
      <c r="E3" s="12" t="s">
        <v>137</v>
      </c>
      <c r="F3" s="12" t="s">
        <v>137</v>
      </c>
      <c r="G3" s="12" t="s">
        <v>137</v>
      </c>
    </row>
    <row r="4" spans="1:7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</row>
    <row r="6" spans="1:7" ht="24" x14ac:dyDescent="0.25">
      <c r="A6" s="11" t="s">
        <v>141</v>
      </c>
      <c r="C6" s="11" t="s">
        <v>121</v>
      </c>
      <c r="E6" s="11" t="s">
        <v>187</v>
      </c>
      <c r="G6" s="11" t="s">
        <v>13</v>
      </c>
    </row>
    <row r="7" spans="1:7" ht="24" x14ac:dyDescent="0.25">
      <c r="A7" s="2" t="s">
        <v>198</v>
      </c>
      <c r="C7" s="1">
        <f>+'سرمایه‌گذاری در سهام'!I138</f>
        <v>2757189489954</v>
      </c>
      <c r="E7" s="3">
        <f>+C7/$C$10</f>
        <v>0.98389819322266969</v>
      </c>
      <c r="G7" s="3">
        <v>7.8918079199556915E-2</v>
      </c>
    </row>
    <row r="8" spans="1:7" ht="24" x14ac:dyDescent="0.25">
      <c r="A8" s="2" t="s">
        <v>199</v>
      </c>
      <c r="C8" s="1">
        <f>+'سود سپرده بانکی'!G23</f>
        <v>34983712047</v>
      </c>
      <c r="E8" s="3">
        <f t="shared" ref="E8:E9" si="0">+C8/$C$10</f>
        <v>1.2483875773021208E-2</v>
      </c>
      <c r="G8" s="3">
        <v>1.0013266654609583E-3</v>
      </c>
    </row>
    <row r="9" spans="1:7" ht="24" x14ac:dyDescent="0.25">
      <c r="A9" s="2" t="s">
        <v>194</v>
      </c>
      <c r="C9" s="1">
        <f>+'سایر درآمدها'!C11</f>
        <v>10138570646</v>
      </c>
      <c r="E9" s="3">
        <f t="shared" si="0"/>
        <v>3.6179310043091091E-3</v>
      </c>
      <c r="G9" s="3">
        <v>2.9019279383103979E-4</v>
      </c>
    </row>
    <row r="10" spans="1:7" ht="24" x14ac:dyDescent="0.25">
      <c r="A10" s="2" t="s">
        <v>112</v>
      </c>
      <c r="C10" s="4">
        <f>SUM(C7:C9)</f>
        <v>2802311772647</v>
      </c>
      <c r="D10" s="2"/>
      <c r="E10" s="9">
        <f>SUM(E7:E9)</f>
        <v>1</v>
      </c>
      <c r="F10" s="2"/>
      <c r="G10" s="5">
        <f>SUM(G7:G9)</f>
        <v>8.0209598658848913E-2</v>
      </c>
    </row>
    <row r="11" spans="1:7" ht="23.25" thickTop="1" x14ac:dyDescent="0.25"/>
    <row r="17" s="1" customFormat="1" x14ac:dyDescent="0.25"/>
    <row r="18" s="1" customFormat="1" x14ac:dyDescent="0.2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K12" sqref="K12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</row>
    <row r="3" spans="1:5" ht="24" x14ac:dyDescent="0.25">
      <c r="A3" s="12" t="s">
        <v>137</v>
      </c>
      <c r="B3" s="12" t="s">
        <v>137</v>
      </c>
      <c r="C3" s="12" t="s">
        <v>137</v>
      </c>
      <c r="D3" s="12" t="s">
        <v>137</v>
      </c>
      <c r="E3" s="12" t="s">
        <v>137</v>
      </c>
    </row>
    <row r="4" spans="1:5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</row>
    <row r="5" spans="1:5" ht="24" x14ac:dyDescent="0.25">
      <c r="E5" s="2" t="s">
        <v>224</v>
      </c>
    </row>
    <row r="6" spans="1:5" ht="24" x14ac:dyDescent="0.25">
      <c r="A6" s="11" t="s">
        <v>194</v>
      </c>
      <c r="C6" s="11" t="s">
        <v>139</v>
      </c>
      <c r="E6" s="11" t="s">
        <v>225</v>
      </c>
    </row>
    <row r="7" spans="1:5" ht="24" x14ac:dyDescent="0.25">
      <c r="A7" s="11" t="s">
        <v>194</v>
      </c>
      <c r="C7" s="11" t="s">
        <v>121</v>
      </c>
      <c r="E7" s="11" t="s">
        <v>121</v>
      </c>
    </row>
    <row r="8" spans="1:5" ht="24" x14ac:dyDescent="0.25">
      <c r="A8" s="2" t="s">
        <v>195</v>
      </c>
      <c r="C8" s="1">
        <v>0</v>
      </c>
      <c r="E8" s="1">
        <v>37318389448</v>
      </c>
    </row>
    <row r="9" spans="1:5" ht="24" x14ac:dyDescent="0.25">
      <c r="A9" s="2" t="s">
        <v>196</v>
      </c>
      <c r="C9" s="1">
        <v>0</v>
      </c>
      <c r="E9" s="1">
        <v>1040310</v>
      </c>
    </row>
    <row r="10" spans="1:5" ht="24" x14ac:dyDescent="0.25">
      <c r="A10" s="2" t="s">
        <v>197</v>
      </c>
      <c r="C10" s="1">
        <v>10138570646</v>
      </c>
      <c r="E10" s="1">
        <v>10138570646</v>
      </c>
    </row>
    <row r="11" spans="1:5" ht="24" x14ac:dyDescent="0.25">
      <c r="A11" s="2" t="s">
        <v>112</v>
      </c>
      <c r="C11" s="4">
        <f>SUM(C8:C10)</f>
        <v>10138570646</v>
      </c>
      <c r="D11" s="2"/>
      <c r="E11" s="4">
        <f>SUM(E8:E10)</f>
        <v>47458000404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9"/>
  <sheetViews>
    <sheetView rightToLeft="1" zoomScale="85" zoomScaleNormal="85" workbookViewId="0">
      <selection activeCell="U8" sqref="U8:U137"/>
    </sheetView>
  </sheetViews>
  <sheetFormatPr defaultRowHeight="22.5" x14ac:dyDescent="0.25"/>
  <cols>
    <col min="1" max="1" width="40" style="1" bestFit="1" customWidth="1"/>
    <col min="2" max="2" width="1" style="1" customWidth="1"/>
    <col min="3" max="3" width="25" style="1" customWidth="1"/>
    <col min="4" max="4" width="1" style="1" customWidth="1"/>
    <col min="5" max="5" width="25" style="1" customWidth="1"/>
    <col min="6" max="6" width="1" style="1" customWidth="1"/>
    <col min="7" max="7" width="25" style="1" customWidth="1"/>
    <col min="8" max="8" width="1" style="1" customWidth="1"/>
    <col min="9" max="9" width="25" style="1" customWidth="1"/>
    <col min="10" max="10" width="1" style="1" customWidth="1"/>
    <col min="11" max="11" width="23" style="1" customWidth="1"/>
    <col min="12" max="12" width="1" style="1" customWidth="1"/>
    <col min="13" max="13" width="25" style="1" customWidth="1"/>
    <col min="14" max="14" width="1" style="1" customWidth="1"/>
    <col min="15" max="15" width="25" style="1" customWidth="1"/>
    <col min="16" max="16" width="1" style="1" customWidth="1"/>
    <col min="17" max="17" width="25" style="1" customWidth="1"/>
    <col min="18" max="18" width="1" style="1" customWidth="1"/>
    <col min="19" max="19" width="25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</row>
    <row r="3" spans="1:21" ht="24" x14ac:dyDescent="0.25">
      <c r="A3" s="12" t="s">
        <v>137</v>
      </c>
      <c r="B3" s="12" t="s">
        <v>137</v>
      </c>
      <c r="C3" s="12" t="s">
        <v>137</v>
      </c>
      <c r="D3" s="12" t="s">
        <v>137</v>
      </c>
      <c r="E3" s="12" t="s">
        <v>137</v>
      </c>
      <c r="F3" s="12" t="s">
        <v>137</v>
      </c>
      <c r="G3" s="12" t="s">
        <v>137</v>
      </c>
      <c r="H3" s="12" t="s">
        <v>137</v>
      </c>
      <c r="I3" s="12" t="s">
        <v>137</v>
      </c>
      <c r="J3" s="12" t="s">
        <v>137</v>
      </c>
      <c r="K3" s="12" t="s">
        <v>137</v>
      </c>
      <c r="L3" s="12" t="s">
        <v>137</v>
      </c>
      <c r="M3" s="12" t="s">
        <v>137</v>
      </c>
      <c r="N3" s="12" t="s">
        <v>137</v>
      </c>
      <c r="O3" s="12" t="s">
        <v>137</v>
      </c>
      <c r="P3" s="12" t="s">
        <v>137</v>
      </c>
      <c r="Q3" s="12" t="s">
        <v>137</v>
      </c>
      <c r="R3" s="12" t="s">
        <v>137</v>
      </c>
      <c r="S3" s="12" t="s">
        <v>137</v>
      </c>
      <c r="T3" s="12" t="s">
        <v>137</v>
      </c>
      <c r="U3" s="12" t="s">
        <v>137</v>
      </c>
    </row>
    <row r="4" spans="1:21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</row>
    <row r="6" spans="1:21" ht="24" x14ac:dyDescent="0.25">
      <c r="A6" s="11" t="s">
        <v>3</v>
      </c>
      <c r="C6" s="11" t="s">
        <v>139</v>
      </c>
      <c r="D6" s="11" t="s">
        <v>139</v>
      </c>
      <c r="E6" s="11" t="s">
        <v>139</v>
      </c>
      <c r="F6" s="11" t="s">
        <v>139</v>
      </c>
      <c r="G6" s="11" t="s">
        <v>139</v>
      </c>
      <c r="H6" s="11" t="s">
        <v>139</v>
      </c>
      <c r="I6" s="11" t="s">
        <v>139</v>
      </c>
      <c r="J6" s="11" t="s">
        <v>139</v>
      </c>
      <c r="K6" s="11" t="s">
        <v>139</v>
      </c>
      <c r="M6" s="11" t="s">
        <v>140</v>
      </c>
      <c r="N6" s="11" t="s">
        <v>140</v>
      </c>
      <c r="O6" s="11" t="s">
        <v>140</v>
      </c>
      <c r="P6" s="11" t="s">
        <v>140</v>
      </c>
      <c r="Q6" s="11" t="s">
        <v>140</v>
      </c>
      <c r="R6" s="11" t="s">
        <v>140</v>
      </c>
      <c r="S6" s="11" t="s">
        <v>140</v>
      </c>
      <c r="T6" s="11" t="s">
        <v>140</v>
      </c>
      <c r="U6" s="11" t="s">
        <v>140</v>
      </c>
    </row>
    <row r="7" spans="1:21" ht="24" x14ac:dyDescent="0.25">
      <c r="A7" s="11" t="s">
        <v>3</v>
      </c>
      <c r="C7" s="11" t="s">
        <v>184</v>
      </c>
      <c r="E7" s="11" t="s">
        <v>185</v>
      </c>
      <c r="G7" s="11" t="s">
        <v>186</v>
      </c>
      <c r="I7" s="11" t="s">
        <v>121</v>
      </c>
      <c r="K7" s="11" t="s">
        <v>187</v>
      </c>
      <c r="M7" s="11" t="s">
        <v>184</v>
      </c>
      <c r="O7" s="11" t="s">
        <v>185</v>
      </c>
      <c r="Q7" s="11" t="s">
        <v>186</v>
      </c>
      <c r="S7" s="11" t="s">
        <v>121</v>
      </c>
      <c r="U7" s="11" t="s">
        <v>187</v>
      </c>
    </row>
    <row r="8" spans="1:21" ht="24" x14ac:dyDescent="0.25">
      <c r="A8" s="2" t="s">
        <v>57</v>
      </c>
      <c r="C8" s="1">
        <v>0</v>
      </c>
      <c r="E8" s="1">
        <v>-365761184911</v>
      </c>
      <c r="G8" s="1">
        <v>303895807481</v>
      </c>
      <c r="I8" s="1">
        <f>+G8+E8+C8</f>
        <v>-61865377430</v>
      </c>
      <c r="K8" s="3">
        <f>+I8/$I$138</f>
        <v>-2.2437840291866244E-2</v>
      </c>
      <c r="M8" s="1">
        <v>346831247400</v>
      </c>
      <c r="O8" s="1">
        <v>285164688676</v>
      </c>
      <c r="Q8" s="1">
        <f>IFERROR(VLOOKUP(A8,'درآمد ناشی از فروش'!A:Q,17,0),0)</f>
        <v>376786890306</v>
      </c>
      <c r="S8" s="1">
        <f>+Q8+O8+M8</f>
        <v>1008782826382</v>
      </c>
      <c r="U8" s="3">
        <f>+S8/$S$138</f>
        <v>8.6787719488085405E-2</v>
      </c>
    </row>
    <row r="9" spans="1:21" ht="24" x14ac:dyDescent="0.25">
      <c r="A9" s="2" t="s">
        <v>58</v>
      </c>
      <c r="C9" s="1">
        <v>0</v>
      </c>
      <c r="E9" s="1">
        <v>-289533570721</v>
      </c>
      <c r="G9" s="1">
        <v>208161253924</v>
      </c>
      <c r="I9" s="1">
        <f t="shared" ref="I9:I72" si="0">+G9+E9+C9</f>
        <v>-81372316797</v>
      </c>
      <c r="K9" s="3">
        <f t="shared" ref="K9:K72" si="1">+I9/$I$138</f>
        <v>-2.9512776359218455E-2</v>
      </c>
      <c r="M9" s="1">
        <v>0</v>
      </c>
      <c r="O9" s="1">
        <v>234764785981</v>
      </c>
      <c r="Q9" s="1">
        <f>IFERROR(VLOOKUP(A9,'درآمد ناشی از فروش'!A:Q,17,0),0)</f>
        <v>227704277024</v>
      </c>
      <c r="S9" s="1">
        <f t="shared" ref="S9:S72" si="2">+Q9+O9+M9</f>
        <v>462469063005</v>
      </c>
      <c r="U9" s="3">
        <f t="shared" ref="U9:U72" si="3">+S9/$S$138</f>
        <v>3.9787191318418548E-2</v>
      </c>
    </row>
    <row r="10" spans="1:21" ht="24" x14ac:dyDescent="0.25">
      <c r="A10" s="2" t="s">
        <v>30</v>
      </c>
      <c r="C10" s="1">
        <v>3894801096</v>
      </c>
      <c r="E10" s="1">
        <v>0</v>
      </c>
      <c r="G10" s="1">
        <v>1160029662</v>
      </c>
      <c r="I10" s="1">
        <f t="shared" si="0"/>
        <v>5054830758</v>
      </c>
      <c r="K10" s="3">
        <f t="shared" si="1"/>
        <v>1.8333272981119382E-3</v>
      </c>
      <c r="M10" s="1">
        <v>3894801096</v>
      </c>
      <c r="O10" s="1">
        <v>0</v>
      </c>
      <c r="Q10" s="1">
        <f>IFERROR(VLOOKUP(A10,'درآمد ناشی از فروش'!A:Q,17,0),0)</f>
        <v>1160029662</v>
      </c>
      <c r="S10" s="1">
        <f t="shared" si="2"/>
        <v>5054830758</v>
      </c>
      <c r="U10" s="3">
        <f t="shared" si="3"/>
        <v>4.3487777786467476E-4</v>
      </c>
    </row>
    <row r="11" spans="1:21" ht="24" x14ac:dyDescent="0.25">
      <c r="A11" s="2" t="s">
        <v>42</v>
      </c>
      <c r="C11" s="1">
        <v>0</v>
      </c>
      <c r="E11" s="1">
        <v>0</v>
      </c>
      <c r="G11" s="1">
        <v>1938223961</v>
      </c>
      <c r="I11" s="1">
        <f t="shared" si="0"/>
        <v>1938223961</v>
      </c>
      <c r="K11" s="3">
        <f t="shared" si="1"/>
        <v>7.0297089411592694E-4</v>
      </c>
      <c r="M11" s="1">
        <v>0</v>
      </c>
      <c r="O11" s="1">
        <v>0</v>
      </c>
      <c r="Q11" s="1">
        <f>IFERROR(VLOOKUP(A11,'درآمد ناشی از فروش'!A:Q,17,0),0)</f>
        <v>4185819133</v>
      </c>
      <c r="S11" s="1">
        <f t="shared" si="2"/>
        <v>4185819133</v>
      </c>
      <c r="U11" s="3">
        <f t="shared" si="3"/>
        <v>3.6011487035872772E-4</v>
      </c>
    </row>
    <row r="12" spans="1:21" ht="24" x14ac:dyDescent="0.25">
      <c r="A12" s="2" t="s">
        <v>76</v>
      </c>
      <c r="C12" s="1">
        <v>0</v>
      </c>
      <c r="E12" s="1">
        <v>-529993365161</v>
      </c>
      <c r="G12" s="1">
        <v>365806630133</v>
      </c>
      <c r="I12" s="1">
        <f t="shared" si="0"/>
        <v>-164186735028</v>
      </c>
      <c r="K12" s="3">
        <f t="shared" si="1"/>
        <v>-5.954858584302062E-2</v>
      </c>
      <c r="M12" s="1">
        <v>0</v>
      </c>
      <c r="O12" s="1">
        <v>40052627621</v>
      </c>
      <c r="Q12" s="1">
        <f>IFERROR(VLOOKUP(A12,'درآمد ناشی از فروش'!A:Q,17,0),0)</f>
        <v>381261056840</v>
      </c>
      <c r="S12" s="1">
        <f t="shared" si="2"/>
        <v>421313684461</v>
      </c>
      <c r="U12" s="3">
        <f t="shared" si="3"/>
        <v>3.6246507084813154E-2</v>
      </c>
    </row>
    <row r="13" spans="1:21" ht="24" x14ac:dyDescent="0.25">
      <c r="A13" s="2" t="s">
        <v>91</v>
      </c>
      <c r="C13" s="1">
        <v>0</v>
      </c>
      <c r="E13" s="1">
        <v>0</v>
      </c>
      <c r="G13" s="1">
        <v>208319845</v>
      </c>
      <c r="I13" s="1">
        <f t="shared" si="0"/>
        <v>208319845</v>
      </c>
      <c r="K13" s="3">
        <f t="shared" si="1"/>
        <v>7.5555142567831107E-5</v>
      </c>
      <c r="M13" s="1">
        <v>0</v>
      </c>
      <c r="O13" s="1">
        <v>0</v>
      </c>
      <c r="Q13" s="1">
        <f>IFERROR(VLOOKUP(A13,'درآمد ناشی از فروش'!A:Q,17,0),0)</f>
        <v>1388323588</v>
      </c>
      <c r="S13" s="1">
        <f t="shared" si="2"/>
        <v>1388323588</v>
      </c>
      <c r="U13" s="3">
        <f t="shared" si="3"/>
        <v>1.1944041369753655E-4</v>
      </c>
    </row>
    <row r="14" spans="1:21" ht="24" x14ac:dyDescent="0.25">
      <c r="A14" s="2" t="s">
        <v>61</v>
      </c>
      <c r="C14" s="1">
        <v>7527449226</v>
      </c>
      <c r="E14" s="1">
        <v>-196467935858</v>
      </c>
      <c r="G14" s="1">
        <v>244345915310</v>
      </c>
      <c r="I14" s="1">
        <f t="shared" si="0"/>
        <v>55405428678</v>
      </c>
      <c r="K14" s="3">
        <f t="shared" si="1"/>
        <v>2.0094893325204269E-2</v>
      </c>
      <c r="M14" s="1">
        <v>7527449226</v>
      </c>
      <c r="O14" s="1">
        <v>34434339029</v>
      </c>
      <c r="Q14" s="1">
        <f>IFERROR(VLOOKUP(A14,'درآمد ناشی از فروش'!A:Q,17,0),0)</f>
        <v>245480278590</v>
      </c>
      <c r="S14" s="1">
        <f t="shared" si="2"/>
        <v>287442066845</v>
      </c>
      <c r="U14" s="3">
        <f t="shared" si="3"/>
        <v>2.472924876793331E-2</v>
      </c>
    </row>
    <row r="15" spans="1:21" ht="24" x14ac:dyDescent="0.25">
      <c r="A15" s="2" t="s">
        <v>47</v>
      </c>
      <c r="C15" s="1">
        <v>0</v>
      </c>
      <c r="E15" s="1">
        <v>0</v>
      </c>
      <c r="G15" s="1">
        <v>0</v>
      </c>
      <c r="I15" s="1">
        <f t="shared" si="0"/>
        <v>0</v>
      </c>
      <c r="K15" s="3">
        <f t="shared" si="1"/>
        <v>0</v>
      </c>
      <c r="M15" s="1">
        <v>0</v>
      </c>
      <c r="O15" s="1">
        <v>0</v>
      </c>
      <c r="Q15" s="1">
        <f>IFERROR(VLOOKUP(A15,'درآمد ناشی از فروش'!A:Q,17,0),0)</f>
        <v>-5280</v>
      </c>
      <c r="S15" s="1">
        <f t="shared" si="2"/>
        <v>-5280</v>
      </c>
      <c r="U15" s="3">
        <f t="shared" si="3"/>
        <v>-4.5424956384375209E-10</v>
      </c>
    </row>
    <row r="16" spans="1:21" ht="24" x14ac:dyDescent="0.25">
      <c r="A16" s="2" t="s">
        <v>22</v>
      </c>
      <c r="C16" s="1">
        <v>0</v>
      </c>
      <c r="E16" s="1">
        <v>30576073361</v>
      </c>
      <c r="G16" s="1">
        <v>-61638843244</v>
      </c>
      <c r="I16" s="1">
        <f t="shared" si="0"/>
        <v>-31062769883</v>
      </c>
      <c r="K16" s="3">
        <f t="shared" si="1"/>
        <v>-1.1266099046213266E-2</v>
      </c>
      <c r="M16" s="1">
        <v>55238251200</v>
      </c>
      <c r="O16" s="1">
        <v>-33251616050</v>
      </c>
      <c r="Q16" s="1">
        <f>IFERROR(VLOOKUP(A16,'درآمد ناشی از فروش'!A:Q,17,0),0)</f>
        <v>-61638843244</v>
      </c>
      <c r="S16" s="1">
        <f t="shared" si="2"/>
        <v>-39652208094</v>
      </c>
      <c r="U16" s="3">
        <f t="shared" si="3"/>
        <v>-3.4113633015418932E-3</v>
      </c>
    </row>
    <row r="17" spans="1:21" ht="24" x14ac:dyDescent="0.25">
      <c r="A17" s="2" t="s">
        <v>87</v>
      </c>
      <c r="C17" s="1">
        <v>0</v>
      </c>
      <c r="E17" s="1">
        <v>0</v>
      </c>
      <c r="G17" s="1">
        <v>92128835854</v>
      </c>
      <c r="I17" s="1">
        <f t="shared" si="0"/>
        <v>92128835854</v>
      </c>
      <c r="K17" s="3">
        <f t="shared" si="1"/>
        <v>3.3414038530785582E-2</v>
      </c>
      <c r="M17" s="1">
        <v>0</v>
      </c>
      <c r="O17" s="1">
        <v>0</v>
      </c>
      <c r="Q17" s="1">
        <f>IFERROR(VLOOKUP(A17,'درآمد ناشی از فروش'!A:Q,17,0),0)</f>
        <v>92128835854</v>
      </c>
      <c r="S17" s="1">
        <f t="shared" si="2"/>
        <v>92128835854</v>
      </c>
      <c r="U17" s="3">
        <f t="shared" si="3"/>
        <v>7.926038542445479E-3</v>
      </c>
    </row>
    <row r="18" spans="1:21" ht="24" x14ac:dyDescent="0.25">
      <c r="A18" s="2" t="s">
        <v>17</v>
      </c>
      <c r="C18" s="1">
        <v>0</v>
      </c>
      <c r="E18" s="1">
        <v>0</v>
      </c>
      <c r="G18" s="1">
        <v>15898899943</v>
      </c>
      <c r="I18" s="1">
        <f t="shared" si="0"/>
        <v>15898899943</v>
      </c>
      <c r="K18" s="3">
        <f t="shared" si="1"/>
        <v>5.7663428650546796E-3</v>
      </c>
      <c r="M18" s="1">
        <v>0</v>
      </c>
      <c r="O18" s="1">
        <v>0</v>
      </c>
      <c r="Q18" s="1">
        <f>IFERROR(VLOOKUP(A18,'درآمد ناشی از فروش'!A:Q,17,0),0)</f>
        <v>15898899943</v>
      </c>
      <c r="S18" s="1">
        <f t="shared" si="2"/>
        <v>15898899943</v>
      </c>
      <c r="U18" s="3">
        <f t="shared" si="3"/>
        <v>1.3678159781634856E-3</v>
      </c>
    </row>
    <row r="19" spans="1:21" ht="24" x14ac:dyDescent="0.25">
      <c r="A19" s="2" t="s">
        <v>80</v>
      </c>
      <c r="C19" s="1">
        <v>0</v>
      </c>
      <c r="E19" s="1">
        <v>-9057229241</v>
      </c>
      <c r="G19" s="1">
        <v>17959472769</v>
      </c>
      <c r="I19" s="1">
        <f t="shared" si="0"/>
        <v>8902243528</v>
      </c>
      <c r="K19" s="3">
        <f t="shared" si="1"/>
        <v>3.2287383803093353E-3</v>
      </c>
      <c r="M19" s="1">
        <v>12122857207</v>
      </c>
      <c r="O19" s="1">
        <v>16193260948</v>
      </c>
      <c r="Q19" s="1">
        <f>IFERROR(VLOOKUP(A19,'درآمد ناشی از فروش'!A:Q,17,0),0)</f>
        <v>24899985905</v>
      </c>
      <c r="S19" s="1">
        <f t="shared" si="2"/>
        <v>53216104060</v>
      </c>
      <c r="U19" s="3">
        <f t="shared" si="3"/>
        <v>4.5782939505149096E-3</v>
      </c>
    </row>
    <row r="20" spans="1:21" ht="24" x14ac:dyDescent="0.25">
      <c r="A20" s="2" t="s">
        <v>34</v>
      </c>
      <c r="C20" s="1">
        <v>0</v>
      </c>
      <c r="E20" s="1">
        <v>-71286343080</v>
      </c>
      <c r="G20" s="1">
        <v>214062519869</v>
      </c>
      <c r="I20" s="1">
        <f t="shared" si="0"/>
        <v>142776176789</v>
      </c>
      <c r="K20" s="3">
        <f t="shared" si="1"/>
        <v>5.1783229737823365E-2</v>
      </c>
      <c r="M20" s="1">
        <v>0</v>
      </c>
      <c r="O20" s="1">
        <v>124214596199</v>
      </c>
      <c r="Q20" s="1">
        <f>IFERROR(VLOOKUP(A20,'درآمد ناشی از فروش'!A:Q,17,0),0)</f>
        <v>215064116790</v>
      </c>
      <c r="S20" s="1">
        <f t="shared" si="2"/>
        <v>339278712989</v>
      </c>
      <c r="U20" s="3">
        <f t="shared" si="3"/>
        <v>2.9188865037258104E-2</v>
      </c>
    </row>
    <row r="21" spans="1:21" ht="24" x14ac:dyDescent="0.25">
      <c r="A21" s="2" t="s">
        <v>63</v>
      </c>
      <c r="C21" s="1">
        <v>0</v>
      </c>
      <c r="E21" s="1">
        <v>0</v>
      </c>
      <c r="G21" s="1">
        <v>364461006875</v>
      </c>
      <c r="I21" s="1">
        <f t="shared" si="0"/>
        <v>364461006875</v>
      </c>
      <c r="K21" s="3">
        <f t="shared" si="1"/>
        <v>0.13218569423789606</v>
      </c>
      <c r="M21" s="1">
        <v>0</v>
      </c>
      <c r="O21" s="1">
        <v>0</v>
      </c>
      <c r="Q21" s="1">
        <f>IFERROR(VLOOKUP(A21,'درآمد ناشی از فروش'!A:Q,17,0),0)</f>
        <v>376186438359</v>
      </c>
      <c r="S21" s="1">
        <f t="shared" si="2"/>
        <v>376186438359</v>
      </c>
      <c r="U21" s="3">
        <f t="shared" si="3"/>
        <v>3.2364114687217858E-2</v>
      </c>
    </row>
    <row r="22" spans="1:21" ht="24" x14ac:dyDescent="0.25">
      <c r="A22" s="2" t="s">
        <v>79</v>
      </c>
      <c r="C22" s="1">
        <v>0</v>
      </c>
      <c r="E22" s="1">
        <v>0</v>
      </c>
      <c r="G22" s="1">
        <v>655803973592</v>
      </c>
      <c r="I22" s="1">
        <f t="shared" si="0"/>
        <v>655803973592</v>
      </c>
      <c r="K22" s="3">
        <f t="shared" si="1"/>
        <v>0.23785234057414792</v>
      </c>
      <c r="M22" s="1">
        <v>234486962480</v>
      </c>
      <c r="O22" s="1">
        <v>0</v>
      </c>
      <c r="Q22" s="1">
        <f>IFERROR(VLOOKUP(A22,'درآمد ناشی از فروش'!A:Q,17,0),0)</f>
        <v>1092460386351</v>
      </c>
      <c r="S22" s="1">
        <f t="shared" si="2"/>
        <v>1326947348831</v>
      </c>
      <c r="U22" s="3">
        <f t="shared" si="3"/>
        <v>0.11416008607009562</v>
      </c>
    </row>
    <row r="23" spans="1:21" ht="24" x14ac:dyDescent="0.25">
      <c r="A23" s="2" t="s">
        <v>62</v>
      </c>
      <c r="C23" s="1">
        <v>36093627983</v>
      </c>
      <c r="E23" s="1">
        <v>-52221894148</v>
      </c>
      <c r="G23" s="1">
        <v>25157460083</v>
      </c>
      <c r="I23" s="1">
        <f t="shared" si="0"/>
        <v>9029193918</v>
      </c>
      <c r="K23" s="3">
        <f t="shared" si="1"/>
        <v>3.2747817844578538E-3</v>
      </c>
      <c r="M23" s="1">
        <v>36093627983</v>
      </c>
      <c r="O23" s="1">
        <v>96019565727</v>
      </c>
      <c r="Q23" s="1">
        <f>IFERROR(VLOOKUP(A23,'درآمد ناشی از فروش'!A:Q,17,0),0)</f>
        <v>34542427633</v>
      </c>
      <c r="S23" s="1">
        <f t="shared" si="2"/>
        <v>166655621343</v>
      </c>
      <c r="U23" s="3">
        <f t="shared" si="3"/>
        <v>1.4337735474842283E-2</v>
      </c>
    </row>
    <row r="24" spans="1:21" ht="24" x14ac:dyDescent="0.25">
      <c r="A24" s="2" t="s">
        <v>64</v>
      </c>
      <c r="C24" s="1">
        <v>0</v>
      </c>
      <c r="E24" s="1">
        <v>0</v>
      </c>
      <c r="G24" s="1">
        <v>21298567940</v>
      </c>
      <c r="I24" s="1">
        <f t="shared" si="0"/>
        <v>21298567940</v>
      </c>
      <c r="K24" s="3">
        <f t="shared" si="1"/>
        <v>7.7247385490198349E-3</v>
      </c>
      <c r="M24" s="1">
        <v>0</v>
      </c>
      <c r="O24" s="1">
        <v>0</v>
      </c>
      <c r="Q24" s="1">
        <f>IFERROR(VLOOKUP(A24,'درآمد ناشی از فروش'!A:Q,17,0),0)</f>
        <v>21298567940</v>
      </c>
      <c r="S24" s="1">
        <f t="shared" si="2"/>
        <v>21298567940</v>
      </c>
      <c r="U24" s="3">
        <f t="shared" si="3"/>
        <v>1.8323608328108941E-3</v>
      </c>
    </row>
    <row r="25" spans="1:21" ht="24" x14ac:dyDescent="0.25">
      <c r="A25" s="2" t="s">
        <v>65</v>
      </c>
      <c r="C25" s="1">
        <v>0</v>
      </c>
      <c r="E25" s="1">
        <v>-197298056667</v>
      </c>
      <c r="G25" s="1">
        <v>194106575372</v>
      </c>
      <c r="I25" s="1">
        <f t="shared" si="0"/>
        <v>-3191481295</v>
      </c>
      <c r="K25" s="3">
        <f t="shared" si="1"/>
        <v>-1.1575124983713924E-3</v>
      </c>
      <c r="M25" s="1">
        <v>95949023400</v>
      </c>
      <c r="O25" s="1">
        <v>214046464979</v>
      </c>
      <c r="Q25" s="1">
        <f>IFERROR(VLOOKUP(A25,'درآمد ناشی از فروش'!A:Q,17,0),0)</f>
        <v>200916589924</v>
      </c>
      <c r="S25" s="1">
        <f t="shared" si="2"/>
        <v>510912078303</v>
      </c>
      <c r="U25" s="3">
        <f t="shared" si="3"/>
        <v>4.39548463506899E-2</v>
      </c>
    </row>
    <row r="26" spans="1:21" ht="24" x14ac:dyDescent="0.25">
      <c r="A26" s="2" t="s">
        <v>26</v>
      </c>
      <c r="C26" s="1">
        <v>0</v>
      </c>
      <c r="E26" s="1">
        <v>50101975548</v>
      </c>
      <c r="G26" s="1">
        <v>163500458233</v>
      </c>
      <c r="I26" s="1">
        <f t="shared" si="0"/>
        <v>213602433781</v>
      </c>
      <c r="K26" s="3">
        <f t="shared" si="1"/>
        <v>7.7471075005644124E-2</v>
      </c>
      <c r="M26" s="1">
        <v>0</v>
      </c>
      <c r="O26" s="1">
        <v>311261261973</v>
      </c>
      <c r="Q26" s="1">
        <f>IFERROR(VLOOKUP(A26,'درآمد ناشی از فروش'!A:Q,17,0),0)</f>
        <v>169759123447</v>
      </c>
      <c r="S26" s="1">
        <f t="shared" si="2"/>
        <v>481020385420</v>
      </c>
      <c r="U26" s="3">
        <f t="shared" si="3"/>
        <v>4.1383200810035707E-2</v>
      </c>
    </row>
    <row r="27" spans="1:21" ht="24" x14ac:dyDescent="0.25">
      <c r="A27" s="2" t="s">
        <v>21</v>
      </c>
      <c r="C27" s="1">
        <v>0</v>
      </c>
      <c r="E27" s="1">
        <v>0</v>
      </c>
      <c r="G27" s="1">
        <v>119082486457</v>
      </c>
      <c r="I27" s="1">
        <f t="shared" si="0"/>
        <v>119082486457</v>
      </c>
      <c r="K27" s="3">
        <f t="shared" si="1"/>
        <v>4.3189808640604795E-2</v>
      </c>
      <c r="M27" s="1">
        <v>0</v>
      </c>
      <c r="O27" s="1">
        <v>0</v>
      </c>
      <c r="Q27" s="1">
        <f>IFERROR(VLOOKUP(A27,'درآمد ناشی از فروش'!A:Q,17,0),0)</f>
        <v>119082486457</v>
      </c>
      <c r="S27" s="1">
        <f t="shared" si="2"/>
        <v>119082486457</v>
      </c>
      <c r="U27" s="3">
        <f t="shared" si="3"/>
        <v>1.0244918093659424E-2</v>
      </c>
    </row>
    <row r="28" spans="1:21" ht="24" x14ac:dyDescent="0.25">
      <c r="A28" s="2" t="s">
        <v>51</v>
      </c>
      <c r="C28" s="1">
        <v>0</v>
      </c>
      <c r="E28" s="1">
        <v>-70906294438</v>
      </c>
      <c r="G28" s="1">
        <v>-109109726</v>
      </c>
      <c r="I28" s="1">
        <f t="shared" si="0"/>
        <v>-71015404164</v>
      </c>
      <c r="K28" s="3">
        <f t="shared" si="1"/>
        <v>-2.5756446708776914E-2</v>
      </c>
      <c r="M28" s="1">
        <v>0</v>
      </c>
      <c r="O28" s="1">
        <v>-70483649595</v>
      </c>
      <c r="Q28" s="1">
        <f>IFERROR(VLOOKUP(A28,'درآمد ناشی از فروش'!A:Q,17,0),0)</f>
        <v>75591035488</v>
      </c>
      <c r="S28" s="1">
        <f t="shared" si="2"/>
        <v>5107385893</v>
      </c>
      <c r="U28" s="3">
        <f t="shared" si="3"/>
        <v>4.3939920724942843E-4</v>
      </c>
    </row>
    <row r="29" spans="1:21" ht="24" x14ac:dyDescent="0.25">
      <c r="A29" s="2" t="s">
        <v>52</v>
      </c>
      <c r="C29" s="1">
        <v>0</v>
      </c>
      <c r="E29" s="1">
        <v>0</v>
      </c>
      <c r="G29" s="1">
        <v>34038271319</v>
      </c>
      <c r="I29" s="1">
        <f t="shared" si="0"/>
        <v>34038271319</v>
      </c>
      <c r="K29" s="3">
        <f t="shared" si="1"/>
        <v>1.2345278205586037E-2</v>
      </c>
      <c r="M29" s="1">
        <v>0</v>
      </c>
      <c r="O29" s="1">
        <v>0</v>
      </c>
      <c r="Q29" s="1">
        <f>IFERROR(VLOOKUP(A29,'درآمد ناشی از فروش'!A:Q,17,0),0)</f>
        <v>34038271319</v>
      </c>
      <c r="S29" s="1">
        <f t="shared" si="2"/>
        <v>34038271319</v>
      </c>
      <c r="U29" s="3">
        <f t="shared" si="3"/>
        <v>2.92838445088088E-3</v>
      </c>
    </row>
    <row r="30" spans="1:21" ht="24" x14ac:dyDescent="0.25">
      <c r="A30" s="2" t="s">
        <v>29</v>
      </c>
      <c r="C30" s="1">
        <v>0</v>
      </c>
      <c r="E30" s="1">
        <v>0</v>
      </c>
      <c r="G30" s="1">
        <v>-4960282281</v>
      </c>
      <c r="I30" s="1">
        <f t="shared" si="0"/>
        <v>-4960282281</v>
      </c>
      <c r="K30" s="3">
        <f t="shared" si="1"/>
        <v>-1.799035684371028E-3</v>
      </c>
      <c r="M30" s="1">
        <v>0</v>
      </c>
      <c r="O30" s="1">
        <v>0</v>
      </c>
      <c r="Q30" s="1">
        <f>IFERROR(VLOOKUP(A30,'درآمد ناشی از فروش'!A:Q,17,0),0)</f>
        <v>-4960282281</v>
      </c>
      <c r="S30" s="1">
        <f t="shared" si="2"/>
        <v>-4960282281</v>
      </c>
      <c r="U30" s="3">
        <f t="shared" si="3"/>
        <v>-4.267435724784359E-4</v>
      </c>
    </row>
    <row r="31" spans="1:21" ht="24" x14ac:dyDescent="0.25">
      <c r="A31" s="2" t="s">
        <v>20</v>
      </c>
      <c r="C31" s="1">
        <v>0</v>
      </c>
      <c r="E31" s="1">
        <v>0</v>
      </c>
      <c r="G31" s="1">
        <v>2165967962</v>
      </c>
      <c r="I31" s="1">
        <f t="shared" si="0"/>
        <v>2165967962</v>
      </c>
      <c r="K31" s="3">
        <f t="shared" si="1"/>
        <v>7.8557094820354051E-4</v>
      </c>
      <c r="M31" s="1">
        <v>0</v>
      </c>
      <c r="O31" s="1">
        <v>0</v>
      </c>
      <c r="Q31" s="1">
        <f>IFERROR(VLOOKUP(A31,'درآمد ناشی از فروش'!A:Q,17,0),0)</f>
        <v>2165966305</v>
      </c>
      <c r="S31" s="1">
        <f t="shared" si="2"/>
        <v>2165966305</v>
      </c>
      <c r="U31" s="3">
        <f t="shared" si="3"/>
        <v>1.8634266086108207E-4</v>
      </c>
    </row>
    <row r="32" spans="1:21" ht="24" x14ac:dyDescent="0.25">
      <c r="A32" s="2" t="s">
        <v>23</v>
      </c>
      <c r="C32" s="1">
        <v>0</v>
      </c>
      <c r="E32" s="1">
        <v>-2414568014</v>
      </c>
      <c r="G32" s="1">
        <v>85102126161</v>
      </c>
      <c r="I32" s="1">
        <f t="shared" si="0"/>
        <v>82687558147</v>
      </c>
      <c r="K32" s="3">
        <f t="shared" si="1"/>
        <v>2.998979883257118E-2</v>
      </c>
      <c r="M32" s="1">
        <v>0</v>
      </c>
      <c r="O32" s="1">
        <v>99824891160</v>
      </c>
      <c r="Q32" s="1">
        <f>IFERROR(VLOOKUP(A32,'درآمد ناشی از فروش'!A:Q,17,0),0)</f>
        <v>85595174990</v>
      </c>
      <c r="S32" s="1">
        <f t="shared" si="2"/>
        <v>185420066150</v>
      </c>
      <c r="U32" s="3">
        <f t="shared" si="3"/>
        <v>1.5952080336461581E-2</v>
      </c>
    </row>
    <row r="33" spans="1:21" ht="24" x14ac:dyDescent="0.25">
      <c r="A33" s="2" t="s">
        <v>27</v>
      </c>
      <c r="C33" s="1">
        <v>0</v>
      </c>
      <c r="E33" s="1">
        <v>13009528596</v>
      </c>
      <c r="G33" s="1">
        <v>55371789737</v>
      </c>
      <c r="I33" s="1">
        <f t="shared" si="0"/>
        <v>68381318333</v>
      </c>
      <c r="K33" s="3">
        <f t="shared" si="1"/>
        <v>2.4801094949096464E-2</v>
      </c>
      <c r="M33" s="1">
        <v>0</v>
      </c>
      <c r="O33" s="1">
        <v>34906128870</v>
      </c>
      <c r="Q33" s="1">
        <f>IFERROR(VLOOKUP(A33,'درآمد ناشی از فروش'!A:Q,17,0),0)</f>
        <v>55376480356</v>
      </c>
      <c r="S33" s="1">
        <f t="shared" si="2"/>
        <v>90282609226</v>
      </c>
      <c r="U33" s="3">
        <f t="shared" si="3"/>
        <v>7.7672037620428805E-3</v>
      </c>
    </row>
    <row r="34" spans="1:21" ht="24" x14ac:dyDescent="0.25">
      <c r="A34" s="2" t="s">
        <v>77</v>
      </c>
      <c r="C34" s="1">
        <v>0</v>
      </c>
      <c r="E34" s="1">
        <v>0</v>
      </c>
      <c r="G34" s="1">
        <v>26644181605</v>
      </c>
      <c r="I34" s="1">
        <f t="shared" si="0"/>
        <v>26644181605</v>
      </c>
      <c r="K34" s="3">
        <f t="shared" si="1"/>
        <v>9.6635293664362985E-3</v>
      </c>
      <c r="M34" s="1">
        <v>0</v>
      </c>
      <c r="O34" s="1">
        <v>0</v>
      </c>
      <c r="Q34" s="1">
        <f>IFERROR(VLOOKUP(A34,'درآمد ناشی از فروش'!A:Q,17,0),0)</f>
        <v>26644181605</v>
      </c>
      <c r="S34" s="1">
        <f t="shared" si="2"/>
        <v>26644181605</v>
      </c>
      <c r="U34" s="3">
        <f t="shared" si="3"/>
        <v>2.2922552789857902E-3</v>
      </c>
    </row>
    <row r="35" spans="1:21" ht="24" x14ac:dyDescent="0.25">
      <c r="A35" s="2" t="s">
        <v>55</v>
      </c>
      <c r="C35" s="1">
        <v>0</v>
      </c>
      <c r="E35" s="1">
        <v>0</v>
      </c>
      <c r="G35" s="1">
        <v>105325482887</v>
      </c>
      <c r="I35" s="1">
        <f t="shared" si="0"/>
        <v>105325482887</v>
      </c>
      <c r="K35" s="3">
        <f t="shared" si="1"/>
        <v>3.820030624328153E-2</v>
      </c>
      <c r="M35" s="1">
        <v>0</v>
      </c>
      <c r="O35" s="1">
        <v>0</v>
      </c>
      <c r="Q35" s="1">
        <f>IFERROR(VLOOKUP(A35,'درآمد ناشی از فروش'!A:Q,17,0),0)</f>
        <v>105325482887</v>
      </c>
      <c r="S35" s="1">
        <f t="shared" si="2"/>
        <v>105325482887</v>
      </c>
      <c r="U35" s="3">
        <f t="shared" si="3"/>
        <v>9.0613739892144544E-3</v>
      </c>
    </row>
    <row r="36" spans="1:21" ht="24" x14ac:dyDescent="0.25">
      <c r="A36" s="2" t="s">
        <v>69</v>
      </c>
      <c r="C36" s="1">
        <v>0</v>
      </c>
      <c r="E36" s="1">
        <v>1203186460</v>
      </c>
      <c r="G36" s="1">
        <v>-10188937730</v>
      </c>
      <c r="I36" s="1">
        <f t="shared" si="0"/>
        <v>-8985751270</v>
      </c>
      <c r="K36" s="3">
        <f t="shared" si="1"/>
        <v>-3.2590256501195047E-3</v>
      </c>
      <c r="M36" s="1">
        <v>11760000000</v>
      </c>
      <c r="O36" s="1">
        <v>-20291911510</v>
      </c>
      <c r="Q36" s="1">
        <f>IFERROR(VLOOKUP(A36,'درآمد ناشی از فروش'!A:Q,17,0),0)</f>
        <v>-10188937730</v>
      </c>
      <c r="S36" s="1">
        <f t="shared" si="2"/>
        <v>-18720849240</v>
      </c>
      <c r="U36" s="3">
        <f t="shared" si="3"/>
        <v>-1.6105942428133783E-3</v>
      </c>
    </row>
    <row r="37" spans="1:21" ht="24" x14ac:dyDescent="0.25">
      <c r="A37" s="2" t="s">
        <v>70</v>
      </c>
      <c r="C37" s="1">
        <v>0</v>
      </c>
      <c r="E37" s="1">
        <v>0</v>
      </c>
      <c r="G37" s="1">
        <v>572693355</v>
      </c>
      <c r="I37" s="1">
        <f t="shared" si="0"/>
        <v>572693355</v>
      </c>
      <c r="K37" s="3">
        <f t="shared" si="1"/>
        <v>2.0770910272458444E-4</v>
      </c>
      <c r="M37" s="1">
        <v>0</v>
      </c>
      <c r="O37" s="1">
        <v>0</v>
      </c>
      <c r="Q37" s="1">
        <f>IFERROR(VLOOKUP(A37,'درآمد ناشی از فروش'!A:Q,17,0),0)</f>
        <v>1160302114</v>
      </c>
      <c r="S37" s="1">
        <f t="shared" si="2"/>
        <v>1160302114</v>
      </c>
      <c r="U37" s="3">
        <f t="shared" si="3"/>
        <v>9.9823244168841568E-5</v>
      </c>
    </row>
    <row r="38" spans="1:21" ht="24" x14ac:dyDescent="0.25">
      <c r="A38" s="2" t="s">
        <v>85</v>
      </c>
      <c r="C38" s="1">
        <v>0</v>
      </c>
      <c r="E38" s="1">
        <v>-84745424383</v>
      </c>
      <c r="G38" s="1">
        <v>86223718853</v>
      </c>
      <c r="I38" s="1">
        <f t="shared" si="0"/>
        <v>1478294470</v>
      </c>
      <c r="K38" s="3">
        <f t="shared" si="1"/>
        <v>5.3615991044005584E-4</v>
      </c>
      <c r="M38" s="1">
        <v>0</v>
      </c>
      <c r="O38" s="1">
        <v>21975630926</v>
      </c>
      <c r="Q38" s="1">
        <f>IFERROR(VLOOKUP(A38,'درآمد ناشی از فروش'!A:Q,17,0),0)</f>
        <v>125654091090</v>
      </c>
      <c r="S38" s="1">
        <f t="shared" si="2"/>
        <v>147629722016</v>
      </c>
      <c r="U38" s="3">
        <f t="shared" si="3"/>
        <v>1.2700897128057265E-2</v>
      </c>
    </row>
    <row r="39" spans="1:21" ht="24" x14ac:dyDescent="0.25">
      <c r="A39" s="2" t="s">
        <v>45</v>
      </c>
      <c r="C39" s="1">
        <v>0</v>
      </c>
      <c r="E39" s="1">
        <v>0</v>
      </c>
      <c r="G39" s="1">
        <v>0</v>
      </c>
      <c r="I39" s="1">
        <f t="shared" si="0"/>
        <v>0</v>
      </c>
      <c r="K39" s="3">
        <f t="shared" si="1"/>
        <v>0</v>
      </c>
      <c r="M39" s="1">
        <v>0</v>
      </c>
      <c r="O39" s="1">
        <v>0</v>
      </c>
      <c r="Q39" s="1">
        <f>IFERROR(VLOOKUP(A39,'درآمد ناشی از فروش'!A:Q,17,0),0)</f>
        <v>-1701</v>
      </c>
      <c r="S39" s="1">
        <f t="shared" si="2"/>
        <v>-1701</v>
      </c>
      <c r="U39" s="3">
        <f t="shared" si="3"/>
        <v>-1.4634062653375421E-10</v>
      </c>
    </row>
    <row r="40" spans="1:21" ht="24" x14ac:dyDescent="0.25">
      <c r="A40" s="2" t="s">
        <v>59</v>
      </c>
      <c r="C40" s="1">
        <v>0</v>
      </c>
      <c r="E40" s="1">
        <v>-95644650467</v>
      </c>
      <c r="G40" s="1">
        <v>69202909142</v>
      </c>
      <c r="I40" s="1">
        <f t="shared" si="0"/>
        <v>-26441741325</v>
      </c>
      <c r="K40" s="3">
        <f t="shared" si="1"/>
        <v>-9.5901066725164203E-3</v>
      </c>
      <c r="M40" s="1">
        <v>225169334910</v>
      </c>
      <c r="O40" s="1">
        <v>644868507717</v>
      </c>
      <c r="Q40" s="1">
        <f>IFERROR(VLOOKUP(A40,'درآمد ناشی از فروش'!A:Q,17,0),0)</f>
        <v>146142596967</v>
      </c>
      <c r="S40" s="1">
        <f t="shared" si="2"/>
        <v>1016180439594</v>
      </c>
      <c r="U40" s="3">
        <f t="shared" si="3"/>
        <v>8.7424151793963401E-2</v>
      </c>
    </row>
    <row r="41" spans="1:21" ht="24" x14ac:dyDescent="0.25">
      <c r="A41" s="2" t="s">
        <v>94</v>
      </c>
      <c r="C41" s="1">
        <v>0</v>
      </c>
      <c r="E41" s="1">
        <v>47550179432</v>
      </c>
      <c r="G41" s="1">
        <v>-9738562015</v>
      </c>
      <c r="I41" s="1">
        <f t="shared" si="0"/>
        <v>37811617417</v>
      </c>
      <c r="K41" s="3">
        <f t="shared" si="1"/>
        <v>1.371382618233861E-2</v>
      </c>
      <c r="M41" s="1">
        <v>0</v>
      </c>
      <c r="O41" s="1">
        <v>968841836</v>
      </c>
      <c r="Q41" s="1">
        <f>IFERROR(VLOOKUP(A41,'درآمد ناشی از فروش'!A:Q,17,0),0)</f>
        <v>-9738562015</v>
      </c>
      <c r="S41" s="1">
        <f t="shared" si="2"/>
        <v>-8769720179</v>
      </c>
      <c r="U41" s="3">
        <f t="shared" si="3"/>
        <v>-7.5447756938304953E-4</v>
      </c>
    </row>
    <row r="42" spans="1:21" ht="24" x14ac:dyDescent="0.25">
      <c r="A42" s="2" t="s">
        <v>25</v>
      </c>
      <c r="C42" s="1">
        <v>0</v>
      </c>
      <c r="E42" s="1">
        <v>45871474269</v>
      </c>
      <c r="G42" s="1">
        <v>17783876356</v>
      </c>
      <c r="I42" s="1">
        <f t="shared" si="0"/>
        <v>63655350625</v>
      </c>
      <c r="K42" s="3">
        <f t="shared" si="1"/>
        <v>2.3087042387522665E-2</v>
      </c>
      <c r="M42" s="1">
        <v>0</v>
      </c>
      <c r="O42" s="1">
        <v>83585457324</v>
      </c>
      <c r="Q42" s="1">
        <f>IFERROR(VLOOKUP(A42,'درآمد ناشی از فروش'!A:Q,17,0),0)</f>
        <v>17753218530</v>
      </c>
      <c r="S42" s="1">
        <f t="shared" si="2"/>
        <v>101338675854</v>
      </c>
      <c r="U42" s="3">
        <f t="shared" si="3"/>
        <v>8.7183805506028163E-3</v>
      </c>
    </row>
    <row r="43" spans="1:21" ht="24" x14ac:dyDescent="0.25">
      <c r="A43" s="2" t="s">
        <v>97</v>
      </c>
      <c r="C43" s="1">
        <v>0</v>
      </c>
      <c r="E43" s="1">
        <v>-207013301916</v>
      </c>
      <c r="G43" s="1">
        <v>390895975298</v>
      </c>
      <c r="I43" s="1">
        <f t="shared" si="0"/>
        <v>183882673382</v>
      </c>
      <c r="K43" s="3">
        <f t="shared" si="1"/>
        <v>6.6692069606383075E-2</v>
      </c>
      <c r="M43" s="1">
        <v>97259297540</v>
      </c>
      <c r="O43" s="1">
        <v>102843290659</v>
      </c>
      <c r="Q43" s="1">
        <f>IFERROR(VLOOKUP(A43,'درآمد ناشی از فروش'!A:Q,17,0),0)</f>
        <v>391990826898</v>
      </c>
      <c r="S43" s="1">
        <f t="shared" si="2"/>
        <v>592093415097</v>
      </c>
      <c r="U43" s="3">
        <f t="shared" si="3"/>
        <v>5.0939048402001877E-2</v>
      </c>
    </row>
    <row r="44" spans="1:21" ht="24" x14ac:dyDescent="0.25">
      <c r="A44" s="2" t="s">
        <v>89</v>
      </c>
      <c r="C44" s="1">
        <v>0</v>
      </c>
      <c r="E44" s="1">
        <v>3062288879</v>
      </c>
      <c r="G44" s="1">
        <v>538375118</v>
      </c>
      <c r="I44" s="1">
        <f t="shared" si="0"/>
        <v>3600663997</v>
      </c>
      <c r="K44" s="3">
        <f t="shared" si="1"/>
        <v>1.305918222203898E-3</v>
      </c>
      <c r="M44" s="1">
        <v>0</v>
      </c>
      <c r="O44" s="1">
        <v>24312969996</v>
      </c>
      <c r="Q44" s="1">
        <f>IFERROR(VLOOKUP(A44,'درآمد ناشی از فروش'!A:Q,17,0),0)</f>
        <v>538375118</v>
      </c>
      <c r="S44" s="1">
        <f t="shared" si="2"/>
        <v>24851345114</v>
      </c>
      <c r="U44" s="3">
        <f t="shared" si="3"/>
        <v>2.1380137649555037E-3</v>
      </c>
    </row>
    <row r="45" spans="1:21" ht="24" x14ac:dyDescent="0.25">
      <c r="A45" s="2" t="s">
        <v>43</v>
      </c>
      <c r="C45" s="1">
        <v>0</v>
      </c>
      <c r="E45" s="1">
        <v>0</v>
      </c>
      <c r="G45" s="1">
        <v>28644737903</v>
      </c>
      <c r="I45" s="1">
        <f t="shared" si="0"/>
        <v>28644737903</v>
      </c>
      <c r="K45" s="3">
        <f t="shared" si="1"/>
        <v>1.0389107461554229E-2</v>
      </c>
      <c r="M45" s="1">
        <v>0</v>
      </c>
      <c r="O45" s="1">
        <v>0</v>
      </c>
      <c r="Q45" s="1">
        <f>IFERROR(VLOOKUP(A45,'درآمد ناشی از فروش'!A:Q,17,0),0)</f>
        <v>28644737903</v>
      </c>
      <c r="S45" s="1">
        <f t="shared" si="2"/>
        <v>28644737903</v>
      </c>
      <c r="U45" s="3">
        <f t="shared" si="3"/>
        <v>2.4643673672076409E-3</v>
      </c>
    </row>
    <row r="46" spans="1:21" ht="24" x14ac:dyDescent="0.25">
      <c r="A46" s="2" t="s">
        <v>60</v>
      </c>
      <c r="C46" s="1">
        <v>0</v>
      </c>
      <c r="E46" s="1">
        <v>0</v>
      </c>
      <c r="G46" s="1">
        <v>208553402609</v>
      </c>
      <c r="I46" s="1">
        <f t="shared" si="0"/>
        <v>208553402609</v>
      </c>
      <c r="K46" s="3">
        <f t="shared" si="1"/>
        <v>7.563985114874329E-2</v>
      </c>
      <c r="M46" s="1">
        <v>0</v>
      </c>
      <c r="O46" s="1">
        <v>0</v>
      </c>
      <c r="Q46" s="1">
        <f>IFERROR(VLOOKUP(A46,'درآمد ناشی از فروش'!A:Q,17,0),0)</f>
        <v>295191193039</v>
      </c>
      <c r="S46" s="1">
        <f t="shared" si="2"/>
        <v>295191193039</v>
      </c>
      <c r="U46" s="3">
        <f t="shared" si="3"/>
        <v>2.5395922478879274E-2</v>
      </c>
    </row>
    <row r="47" spans="1:21" ht="24" x14ac:dyDescent="0.25">
      <c r="A47" s="2" t="s">
        <v>56</v>
      </c>
      <c r="C47" s="1">
        <v>0</v>
      </c>
      <c r="E47" s="1">
        <v>6893848151</v>
      </c>
      <c r="G47" s="1">
        <v>-3903</v>
      </c>
      <c r="I47" s="1">
        <f t="shared" si="0"/>
        <v>6893844248</v>
      </c>
      <c r="K47" s="3">
        <f t="shared" si="1"/>
        <v>2.5003157284322211E-3</v>
      </c>
      <c r="M47" s="1">
        <v>7361285675</v>
      </c>
      <c r="O47" s="1">
        <v>12897501856</v>
      </c>
      <c r="Q47" s="1">
        <f>IFERROR(VLOOKUP(A47,'درآمد ناشی از فروش'!A:Q,17,0),0)</f>
        <v>849908905</v>
      </c>
      <c r="S47" s="1">
        <f t="shared" si="2"/>
        <v>21108696436</v>
      </c>
      <c r="U47" s="3">
        <f t="shared" si="3"/>
        <v>1.8160257858642356E-3</v>
      </c>
    </row>
    <row r="48" spans="1:21" ht="24" x14ac:dyDescent="0.25">
      <c r="A48" s="2" t="s">
        <v>31</v>
      </c>
      <c r="C48" s="1">
        <v>0</v>
      </c>
      <c r="E48" s="1">
        <v>0</v>
      </c>
      <c r="G48" s="1">
        <v>-1011801747</v>
      </c>
      <c r="I48" s="1">
        <f t="shared" si="0"/>
        <v>-1011801747</v>
      </c>
      <c r="K48" s="3">
        <f t="shared" si="1"/>
        <v>-3.6696852018570567E-4</v>
      </c>
      <c r="M48" s="1">
        <v>0</v>
      </c>
      <c r="O48" s="1">
        <v>0</v>
      </c>
      <c r="Q48" s="1">
        <f>IFERROR(VLOOKUP(A48,'درآمد ناشی از فروش'!A:Q,17,0),0)</f>
        <v>-1011801747</v>
      </c>
      <c r="S48" s="1">
        <f t="shared" si="2"/>
        <v>-1011801747</v>
      </c>
      <c r="U48" s="3">
        <f t="shared" si="3"/>
        <v>-8.7047443611950066E-5</v>
      </c>
    </row>
    <row r="49" spans="1:21" ht="24" x14ac:dyDescent="0.25">
      <c r="A49" s="2" t="s">
        <v>82</v>
      </c>
      <c r="C49" s="1">
        <v>0</v>
      </c>
      <c r="E49" s="1">
        <v>0</v>
      </c>
      <c r="G49" s="1">
        <v>40128683876</v>
      </c>
      <c r="I49" s="1">
        <f t="shared" si="0"/>
        <v>40128683876</v>
      </c>
      <c r="K49" s="3">
        <f t="shared" si="1"/>
        <v>1.4554198767335899E-2</v>
      </c>
      <c r="M49" s="1">
        <v>14705700841</v>
      </c>
      <c r="O49" s="1">
        <v>0</v>
      </c>
      <c r="Q49" s="1">
        <f>IFERROR(VLOOKUP(A49,'درآمد ناشی از فروش'!A:Q,17,0),0)</f>
        <v>78074455546</v>
      </c>
      <c r="S49" s="1">
        <f t="shared" si="2"/>
        <v>92780156387</v>
      </c>
      <c r="U49" s="3">
        <f t="shared" si="3"/>
        <v>7.9820730250283814E-3</v>
      </c>
    </row>
    <row r="50" spans="1:21" ht="24" x14ac:dyDescent="0.25">
      <c r="A50" s="2" t="s">
        <v>75</v>
      </c>
      <c r="C50" s="1">
        <v>0</v>
      </c>
      <c r="E50" s="1">
        <v>32446137596</v>
      </c>
      <c r="G50" s="1">
        <v>-28589167680</v>
      </c>
      <c r="I50" s="1">
        <f t="shared" si="0"/>
        <v>3856969916</v>
      </c>
      <c r="K50" s="3">
        <f t="shared" si="1"/>
        <v>1.3988773459543212E-3</v>
      </c>
      <c r="M50" s="1">
        <v>0</v>
      </c>
      <c r="O50" s="1">
        <v>-46165409381</v>
      </c>
      <c r="Q50" s="1">
        <f>IFERROR(VLOOKUP(A50,'درآمد ناشی از فروش'!A:Q,17,0),0)</f>
        <v>-53690601943</v>
      </c>
      <c r="S50" s="1">
        <f t="shared" si="2"/>
        <v>-99856011324</v>
      </c>
      <c r="U50" s="3">
        <f t="shared" si="3"/>
        <v>-8.5908237861938956E-3</v>
      </c>
    </row>
    <row r="51" spans="1:21" ht="24" x14ac:dyDescent="0.25">
      <c r="A51" s="2" t="s">
        <v>93</v>
      </c>
      <c r="C51" s="1">
        <v>0</v>
      </c>
      <c r="E51" s="1">
        <v>53665369779</v>
      </c>
      <c r="G51" s="1">
        <v>38659954780</v>
      </c>
      <c r="I51" s="1">
        <f t="shared" si="0"/>
        <v>92325324559</v>
      </c>
      <c r="K51" s="3">
        <f t="shared" si="1"/>
        <v>3.3485302658882658E-2</v>
      </c>
      <c r="M51" s="1">
        <v>0</v>
      </c>
      <c r="O51" s="1">
        <v>218876105243</v>
      </c>
      <c r="Q51" s="1">
        <f>IFERROR(VLOOKUP(A51,'درآمد ناشی از فروش'!A:Q,17,0),0)</f>
        <v>38659954780</v>
      </c>
      <c r="S51" s="1">
        <f t="shared" si="2"/>
        <v>257536060023</v>
      </c>
      <c r="U51" s="3">
        <f t="shared" si="3"/>
        <v>2.2156371768842064E-2</v>
      </c>
    </row>
    <row r="52" spans="1:21" ht="24" x14ac:dyDescent="0.25">
      <c r="A52" s="2" t="s">
        <v>19</v>
      </c>
      <c r="C52" s="1">
        <v>0</v>
      </c>
      <c r="E52" s="1">
        <v>0</v>
      </c>
      <c r="G52" s="1">
        <v>145431834835</v>
      </c>
      <c r="I52" s="1">
        <f t="shared" si="0"/>
        <v>145431834835</v>
      </c>
      <c r="K52" s="3">
        <f t="shared" si="1"/>
        <v>5.2746405484603215E-2</v>
      </c>
      <c r="M52" s="1">
        <v>0</v>
      </c>
      <c r="O52" s="1">
        <v>0</v>
      </c>
      <c r="Q52" s="1">
        <f>IFERROR(VLOOKUP(A52,'درآمد ناشی از فروش'!A:Q,17,0),0)</f>
        <v>144185257538</v>
      </c>
      <c r="S52" s="1">
        <f t="shared" si="2"/>
        <v>144185257538</v>
      </c>
      <c r="U52" s="3">
        <f t="shared" si="3"/>
        <v>1.2404562566162038E-2</v>
      </c>
    </row>
    <row r="53" spans="1:21" ht="24" x14ac:dyDescent="0.25">
      <c r="A53" s="2" t="s">
        <v>96</v>
      </c>
      <c r="C53" s="1">
        <v>0</v>
      </c>
      <c r="E53" s="1">
        <v>0</v>
      </c>
      <c r="G53" s="1">
        <v>472300525</v>
      </c>
      <c r="I53" s="1">
        <f t="shared" si="0"/>
        <v>472300525</v>
      </c>
      <c r="K53" s="3">
        <f t="shared" si="1"/>
        <v>1.7129781131143066E-4</v>
      </c>
      <c r="M53" s="1">
        <v>0</v>
      </c>
      <c r="O53" s="1">
        <v>0</v>
      </c>
      <c r="Q53" s="1">
        <f>IFERROR(VLOOKUP(A53,'درآمد ناشی از فروش'!A:Q,17,0),0)</f>
        <v>472300525</v>
      </c>
      <c r="S53" s="1">
        <f t="shared" si="2"/>
        <v>472300525</v>
      </c>
      <c r="U53" s="3">
        <f t="shared" si="3"/>
        <v>4.0633012781141124E-5</v>
      </c>
    </row>
    <row r="54" spans="1:21" ht="24" x14ac:dyDescent="0.25">
      <c r="A54" s="2" t="s">
        <v>109</v>
      </c>
      <c r="C54" s="1">
        <v>0</v>
      </c>
      <c r="E54" s="1">
        <v>0</v>
      </c>
      <c r="G54" s="1">
        <v>1932363622</v>
      </c>
      <c r="I54" s="1">
        <f t="shared" si="0"/>
        <v>1932363622</v>
      </c>
      <c r="K54" s="3">
        <f t="shared" si="1"/>
        <v>7.0084541851065838E-4</v>
      </c>
      <c r="M54" s="1">
        <v>0</v>
      </c>
      <c r="O54" s="1">
        <v>0</v>
      </c>
      <c r="Q54" s="1">
        <f>IFERROR(VLOOKUP(A54,'درآمد ناشی از فروش'!A:Q,17,0),0)</f>
        <v>1932363622</v>
      </c>
      <c r="S54" s="1">
        <f t="shared" si="2"/>
        <v>1932363622</v>
      </c>
      <c r="U54" s="3">
        <f t="shared" si="3"/>
        <v>1.6624532812140776E-4</v>
      </c>
    </row>
    <row r="55" spans="1:21" ht="24" x14ac:dyDescent="0.25">
      <c r="A55" s="2" t="s">
        <v>66</v>
      </c>
      <c r="C55" s="1">
        <v>0</v>
      </c>
      <c r="E55" s="1">
        <v>-374183332006</v>
      </c>
      <c r="G55" s="1">
        <v>473160728550</v>
      </c>
      <c r="I55" s="1">
        <f t="shared" si="0"/>
        <v>98977396544</v>
      </c>
      <c r="K55" s="3">
        <f t="shared" si="1"/>
        <v>3.5897930448607396E-2</v>
      </c>
      <c r="M55" s="1">
        <v>146026456833</v>
      </c>
      <c r="O55" s="1">
        <v>140271034678</v>
      </c>
      <c r="Q55" s="1">
        <f>IFERROR(VLOOKUP(A55,'درآمد ناشی از فروش'!A:Q,17,0),0)</f>
        <v>473160728550</v>
      </c>
      <c r="S55" s="1">
        <f t="shared" si="2"/>
        <v>759458220061</v>
      </c>
      <c r="U55" s="3">
        <f t="shared" si="3"/>
        <v>6.5337796443231344E-2</v>
      </c>
    </row>
    <row r="56" spans="1:21" ht="24" x14ac:dyDescent="0.25">
      <c r="A56" s="2" t="s">
        <v>16</v>
      </c>
      <c r="C56" s="1">
        <v>0</v>
      </c>
      <c r="E56" s="1">
        <v>0</v>
      </c>
      <c r="G56" s="1">
        <v>26169420614</v>
      </c>
      <c r="I56" s="1">
        <f t="shared" si="0"/>
        <v>26169420614</v>
      </c>
      <c r="K56" s="3">
        <f t="shared" si="1"/>
        <v>9.4913391732233104E-3</v>
      </c>
      <c r="M56" s="1">
        <v>0</v>
      </c>
      <c r="O56" s="1">
        <v>0</v>
      </c>
      <c r="Q56" s="1">
        <f>IFERROR(VLOOKUP(A56,'درآمد ناشی از فروش'!A:Q,17,0),0)</f>
        <v>28410423696</v>
      </c>
      <c r="S56" s="1">
        <f t="shared" si="2"/>
        <v>28410423696</v>
      </c>
      <c r="U56" s="3">
        <f t="shared" si="3"/>
        <v>2.4442088205538256E-3</v>
      </c>
    </row>
    <row r="57" spans="1:21" ht="24" x14ac:dyDescent="0.25">
      <c r="A57" s="2" t="s">
        <v>175</v>
      </c>
      <c r="C57" s="1">
        <v>0</v>
      </c>
      <c r="E57" s="1">
        <v>0</v>
      </c>
      <c r="G57" s="1">
        <v>0</v>
      </c>
      <c r="I57" s="1">
        <f t="shared" si="0"/>
        <v>0</v>
      </c>
      <c r="K57" s="3">
        <f t="shared" si="1"/>
        <v>0</v>
      </c>
      <c r="M57" s="1">
        <v>0</v>
      </c>
      <c r="O57" s="1">
        <v>0</v>
      </c>
      <c r="Q57" s="1">
        <f>IFERROR(VLOOKUP(A57,'درآمد ناشی از فروش'!A:Q,17,0),0)</f>
        <v>-420918002</v>
      </c>
      <c r="S57" s="1">
        <f t="shared" si="2"/>
        <v>-420918002</v>
      </c>
      <c r="U57" s="3">
        <f t="shared" si="3"/>
        <v>-3.621246568607643E-5</v>
      </c>
    </row>
    <row r="58" spans="1:21" ht="24" x14ac:dyDescent="0.25">
      <c r="A58" s="2" t="s">
        <v>39</v>
      </c>
      <c r="C58" s="1">
        <v>0</v>
      </c>
      <c r="E58" s="1">
        <v>482884639</v>
      </c>
      <c r="G58" s="1">
        <v>0</v>
      </c>
      <c r="I58" s="1">
        <f t="shared" si="0"/>
        <v>482884639</v>
      </c>
      <c r="K58" s="3">
        <f t="shared" si="1"/>
        <v>1.7513654420902943E-4</v>
      </c>
      <c r="M58" s="1">
        <v>1257300000</v>
      </c>
      <c r="O58" s="1">
        <v>2865646482</v>
      </c>
      <c r="Q58" s="1">
        <f>IFERROR(VLOOKUP(A58,'درآمد ناشی از فروش'!A:Q,17,0),0)</f>
        <v>2737824184</v>
      </c>
      <c r="S58" s="1">
        <f t="shared" si="2"/>
        <v>6860770666</v>
      </c>
      <c r="U58" s="3">
        <f t="shared" si="3"/>
        <v>5.9024660656486897E-4</v>
      </c>
    </row>
    <row r="59" spans="1:21" ht="24" x14ac:dyDescent="0.25">
      <c r="A59" s="2" t="s">
        <v>41</v>
      </c>
      <c r="C59" s="1">
        <v>0</v>
      </c>
      <c r="E59" s="1">
        <v>38698409751</v>
      </c>
      <c r="G59" s="1">
        <v>0</v>
      </c>
      <c r="I59" s="1">
        <f t="shared" si="0"/>
        <v>38698409751</v>
      </c>
      <c r="K59" s="3">
        <f t="shared" si="1"/>
        <v>1.4035455267764578E-2</v>
      </c>
      <c r="M59" s="1">
        <v>0</v>
      </c>
      <c r="O59" s="1">
        <v>67857508757</v>
      </c>
      <c r="Q59" s="1">
        <f>IFERROR(VLOOKUP(A59,'درآمد ناشی از فروش'!A:Q,17,0),0)</f>
        <v>-11973</v>
      </c>
      <c r="S59" s="1">
        <f t="shared" si="2"/>
        <v>67857496784</v>
      </c>
      <c r="U59" s="3">
        <f t="shared" si="3"/>
        <v>5.8379239237993956E-3</v>
      </c>
    </row>
    <row r="60" spans="1:21" ht="24" x14ac:dyDescent="0.25">
      <c r="A60" s="2" t="s">
        <v>67</v>
      </c>
      <c r="C60" s="1">
        <v>0</v>
      </c>
      <c r="E60" s="1">
        <v>38916881293</v>
      </c>
      <c r="G60" s="1">
        <v>0</v>
      </c>
      <c r="I60" s="1">
        <f t="shared" si="0"/>
        <v>38916881293</v>
      </c>
      <c r="K60" s="3">
        <f t="shared" si="1"/>
        <v>1.4114692310701241E-2</v>
      </c>
      <c r="M60" s="1">
        <v>0</v>
      </c>
      <c r="O60" s="1">
        <v>83835605515</v>
      </c>
      <c r="Q60" s="1">
        <f>IFERROR(VLOOKUP(A60,'درآمد ناشی از فروش'!A:Q,17,0),0)</f>
        <v>958338143</v>
      </c>
      <c r="S60" s="1">
        <f t="shared" si="2"/>
        <v>84793943658</v>
      </c>
      <c r="U60" s="3">
        <f t="shared" si="3"/>
        <v>7.295002258189051E-3</v>
      </c>
    </row>
    <row r="61" spans="1:21" ht="24" x14ac:dyDescent="0.25">
      <c r="A61" s="2" t="s">
        <v>78</v>
      </c>
      <c r="C61" s="1">
        <v>0</v>
      </c>
      <c r="E61" s="1">
        <v>1819557586</v>
      </c>
      <c r="G61" s="1">
        <v>0</v>
      </c>
      <c r="I61" s="1">
        <f t="shared" si="0"/>
        <v>1819557586</v>
      </c>
      <c r="K61" s="3">
        <f t="shared" si="1"/>
        <v>6.5993200417659972E-4</v>
      </c>
      <c r="M61" s="1">
        <v>0</v>
      </c>
      <c r="O61" s="1">
        <v>-22881814280</v>
      </c>
      <c r="Q61" s="1">
        <f>IFERROR(VLOOKUP(A61,'درآمد ناشی از فروش'!A:Q,17,0),0)</f>
        <v>-1534</v>
      </c>
      <c r="S61" s="1">
        <f t="shared" si="2"/>
        <v>-22881815814</v>
      </c>
      <c r="U61" s="3">
        <f t="shared" si="3"/>
        <v>-1.9685709949739715E-3</v>
      </c>
    </row>
    <row r="62" spans="1:21" ht="24" x14ac:dyDescent="0.25">
      <c r="A62" s="2" t="s">
        <v>84</v>
      </c>
      <c r="C62" s="1">
        <v>0</v>
      </c>
      <c r="E62" s="1">
        <v>-14087273307</v>
      </c>
      <c r="G62" s="1">
        <v>0</v>
      </c>
      <c r="I62" s="1">
        <f t="shared" si="0"/>
        <v>-14087273307</v>
      </c>
      <c r="K62" s="3">
        <f t="shared" si="1"/>
        <v>-5.1092873225898694E-3</v>
      </c>
      <c r="M62" s="1">
        <v>0</v>
      </c>
      <c r="O62" s="1">
        <v>-69655219769</v>
      </c>
      <c r="Q62" s="1">
        <f>IFERROR(VLOOKUP(A62,'درآمد ناشی از فروش'!A:Q,17,0),0)</f>
        <v>-5760</v>
      </c>
      <c r="S62" s="1">
        <f t="shared" si="2"/>
        <v>-69655225529</v>
      </c>
      <c r="U62" s="3">
        <f t="shared" si="3"/>
        <v>-5.99258632878531E-3</v>
      </c>
    </row>
    <row r="63" spans="1:21" ht="24" x14ac:dyDescent="0.25">
      <c r="A63" s="2" t="s">
        <v>176</v>
      </c>
      <c r="C63" s="1">
        <v>0</v>
      </c>
      <c r="E63" s="1">
        <v>0</v>
      </c>
      <c r="G63" s="1">
        <v>0</v>
      </c>
      <c r="I63" s="1">
        <f t="shared" si="0"/>
        <v>0</v>
      </c>
      <c r="K63" s="3">
        <f t="shared" si="1"/>
        <v>0</v>
      </c>
      <c r="M63" s="1">
        <v>0</v>
      </c>
      <c r="O63" s="1">
        <v>0</v>
      </c>
      <c r="Q63" s="1">
        <f>IFERROR(VLOOKUP(A63,'درآمد ناشی از فروش'!A:Q,17,0),0)</f>
        <v>1900440950</v>
      </c>
      <c r="S63" s="1">
        <f t="shared" si="2"/>
        <v>1900440950</v>
      </c>
      <c r="U63" s="3">
        <f t="shared" si="3"/>
        <v>1.6349895315308823E-4</v>
      </c>
    </row>
    <row r="64" spans="1:21" ht="24" x14ac:dyDescent="0.25">
      <c r="A64" s="2" t="s">
        <v>71</v>
      </c>
      <c r="C64" s="1">
        <v>0</v>
      </c>
      <c r="E64" s="1">
        <v>192348675</v>
      </c>
      <c r="G64" s="1">
        <v>0</v>
      </c>
      <c r="I64" s="1">
        <f t="shared" si="0"/>
        <v>192348675</v>
      </c>
      <c r="K64" s="3">
        <f t="shared" si="1"/>
        <v>6.9762588208331327E-5</v>
      </c>
      <c r="M64" s="1">
        <v>0</v>
      </c>
      <c r="O64" s="1">
        <v>3013915230</v>
      </c>
      <c r="Q64" s="1">
        <f>IFERROR(VLOOKUP(A64,'درآمد ناشی از فروش'!A:Q,17,0),0)</f>
        <v>1287250494</v>
      </c>
      <c r="S64" s="1">
        <f t="shared" si="2"/>
        <v>4301165724</v>
      </c>
      <c r="U64" s="3">
        <f t="shared" si="3"/>
        <v>3.7003838146717729E-4</v>
      </c>
    </row>
    <row r="65" spans="1:21" ht="24" x14ac:dyDescent="0.25">
      <c r="A65" s="2" t="s">
        <v>24</v>
      </c>
      <c r="C65" s="1">
        <v>0</v>
      </c>
      <c r="E65" s="1">
        <v>38750710463</v>
      </c>
      <c r="G65" s="1">
        <v>0</v>
      </c>
      <c r="I65" s="1">
        <f t="shared" si="0"/>
        <v>38750710463</v>
      </c>
      <c r="K65" s="3">
        <f t="shared" si="1"/>
        <v>1.4054424117091242E-2</v>
      </c>
      <c r="M65" s="1">
        <v>0</v>
      </c>
      <c r="O65" s="1">
        <v>60188232325</v>
      </c>
      <c r="Q65" s="1">
        <f>IFERROR(VLOOKUP(A65,'درآمد ناشی از فروش'!A:Q,17,0),0)</f>
        <v>-12203157435</v>
      </c>
      <c r="S65" s="1">
        <f t="shared" si="2"/>
        <v>47985074890</v>
      </c>
      <c r="U65" s="3">
        <f t="shared" si="3"/>
        <v>4.1282574507182351E-3</v>
      </c>
    </row>
    <row r="66" spans="1:21" ht="24" x14ac:dyDescent="0.25">
      <c r="A66" s="2" t="s">
        <v>177</v>
      </c>
      <c r="C66" s="1">
        <v>0</v>
      </c>
      <c r="E66" s="1">
        <v>0</v>
      </c>
      <c r="G66" s="1">
        <v>0</v>
      </c>
      <c r="I66" s="1">
        <f t="shared" si="0"/>
        <v>0</v>
      </c>
      <c r="K66" s="3">
        <f t="shared" si="1"/>
        <v>0</v>
      </c>
      <c r="M66" s="1">
        <v>0</v>
      </c>
      <c r="O66" s="1">
        <v>0</v>
      </c>
      <c r="Q66" s="1">
        <f>IFERROR(VLOOKUP(A66,'درآمد ناشی از فروش'!A:Q,17,0),0)</f>
        <v>-350231950</v>
      </c>
      <c r="S66" s="1">
        <f t="shared" si="2"/>
        <v>-350231950</v>
      </c>
      <c r="U66" s="3">
        <f t="shared" si="3"/>
        <v>-3.0131195176448256E-5</v>
      </c>
    </row>
    <row r="67" spans="1:21" ht="24" x14ac:dyDescent="0.25">
      <c r="A67" s="2" t="s">
        <v>178</v>
      </c>
      <c r="C67" s="1">
        <v>0</v>
      </c>
      <c r="E67" s="1">
        <v>0</v>
      </c>
      <c r="G67" s="1">
        <v>0</v>
      </c>
      <c r="I67" s="1">
        <f t="shared" si="0"/>
        <v>0</v>
      </c>
      <c r="K67" s="3">
        <f t="shared" si="1"/>
        <v>0</v>
      </c>
      <c r="M67" s="1">
        <v>0</v>
      </c>
      <c r="O67" s="1">
        <v>0</v>
      </c>
      <c r="Q67" s="1">
        <f>IFERROR(VLOOKUP(A67,'درآمد ناشی از فروش'!A:Q,17,0),0)</f>
        <v>50521650948</v>
      </c>
      <c r="S67" s="1">
        <f t="shared" si="2"/>
        <v>50521650948</v>
      </c>
      <c r="U67" s="3">
        <f t="shared" si="3"/>
        <v>4.3464844522339554E-3</v>
      </c>
    </row>
    <row r="68" spans="1:21" ht="24" x14ac:dyDescent="0.25">
      <c r="A68" s="2" t="s">
        <v>53</v>
      </c>
      <c r="C68" s="1">
        <v>0</v>
      </c>
      <c r="E68" s="1">
        <v>24644264389</v>
      </c>
      <c r="G68" s="1">
        <v>0</v>
      </c>
      <c r="I68" s="1">
        <f t="shared" si="0"/>
        <v>24644264389</v>
      </c>
      <c r="K68" s="3">
        <f t="shared" si="1"/>
        <v>8.938183058797006E-3</v>
      </c>
      <c r="M68" s="1">
        <v>61297475400</v>
      </c>
      <c r="O68" s="1">
        <v>113317552168</v>
      </c>
      <c r="Q68" s="1">
        <f>IFERROR(VLOOKUP(A68,'درآمد ناشی از فروش'!A:Q,17,0),0)</f>
        <v>12147569188</v>
      </c>
      <c r="S68" s="1">
        <f t="shared" si="2"/>
        <v>186762596756</v>
      </c>
      <c r="U68" s="3">
        <f t="shared" si="3"/>
        <v>1.6067581083094612E-2</v>
      </c>
    </row>
    <row r="69" spans="1:21" ht="24" x14ac:dyDescent="0.25">
      <c r="A69" s="2" t="s">
        <v>35</v>
      </c>
      <c r="C69" s="1">
        <v>0</v>
      </c>
      <c r="E69" s="1">
        <v>23356263060</v>
      </c>
      <c r="G69" s="1">
        <v>0</v>
      </c>
      <c r="I69" s="1">
        <f t="shared" si="0"/>
        <v>23356263060</v>
      </c>
      <c r="K69" s="3">
        <f t="shared" si="1"/>
        <v>8.4710402187082433E-3</v>
      </c>
      <c r="M69" s="1">
        <v>0</v>
      </c>
      <c r="O69" s="1">
        <v>91864858219</v>
      </c>
      <c r="Q69" s="1">
        <f>IFERROR(VLOOKUP(A69,'درآمد ناشی از فروش'!A:Q,17,0),0)</f>
        <v>529490436</v>
      </c>
      <c r="S69" s="1">
        <f t="shared" si="2"/>
        <v>92394348655</v>
      </c>
      <c r="U69" s="3">
        <f t="shared" si="3"/>
        <v>7.9488811701063089E-3</v>
      </c>
    </row>
    <row r="70" spans="1:21" ht="24" x14ac:dyDescent="0.25">
      <c r="A70" s="2" t="s">
        <v>179</v>
      </c>
      <c r="C70" s="1">
        <v>0</v>
      </c>
      <c r="E70" s="1">
        <v>0</v>
      </c>
      <c r="G70" s="1">
        <v>0</v>
      </c>
      <c r="I70" s="1">
        <f t="shared" si="0"/>
        <v>0</v>
      </c>
      <c r="K70" s="3">
        <f t="shared" si="1"/>
        <v>0</v>
      </c>
      <c r="M70" s="1">
        <v>0</v>
      </c>
      <c r="O70" s="1">
        <v>0</v>
      </c>
      <c r="Q70" s="1">
        <f>IFERROR(VLOOKUP(A70,'درآمد ناشی از فروش'!A:Q,17,0),0)</f>
        <v>0</v>
      </c>
      <c r="S70" s="1">
        <f t="shared" si="2"/>
        <v>0</v>
      </c>
      <c r="U70" s="3">
        <f t="shared" si="3"/>
        <v>0</v>
      </c>
    </row>
    <row r="71" spans="1:21" ht="24" x14ac:dyDescent="0.25">
      <c r="A71" s="2" t="s">
        <v>180</v>
      </c>
      <c r="C71" s="1">
        <v>0</v>
      </c>
      <c r="E71" s="1">
        <v>0</v>
      </c>
      <c r="G71" s="1">
        <v>0</v>
      </c>
      <c r="I71" s="1">
        <f t="shared" si="0"/>
        <v>0</v>
      </c>
      <c r="K71" s="3">
        <f t="shared" si="1"/>
        <v>0</v>
      </c>
      <c r="M71" s="1">
        <v>0</v>
      </c>
      <c r="O71" s="1">
        <v>0</v>
      </c>
      <c r="Q71" s="1">
        <f>IFERROR(VLOOKUP(A71,'درآمد ناشی از فروش'!A:Q,17,0),0)</f>
        <v>5270692550</v>
      </c>
      <c r="S71" s="1">
        <f t="shared" si="2"/>
        <v>5270692550</v>
      </c>
      <c r="U71" s="3">
        <f t="shared" si="3"/>
        <v>4.5344882424091165E-4</v>
      </c>
    </row>
    <row r="72" spans="1:21" ht="24" x14ac:dyDescent="0.25">
      <c r="A72" s="2" t="s">
        <v>181</v>
      </c>
      <c r="C72" s="1">
        <v>0</v>
      </c>
      <c r="E72" s="1">
        <v>0</v>
      </c>
      <c r="G72" s="1">
        <v>0</v>
      </c>
      <c r="I72" s="1">
        <f t="shared" si="0"/>
        <v>0</v>
      </c>
      <c r="K72" s="3">
        <f t="shared" si="1"/>
        <v>0</v>
      </c>
      <c r="M72" s="1">
        <v>0</v>
      </c>
      <c r="O72" s="1">
        <v>0</v>
      </c>
      <c r="Q72" s="1">
        <f>IFERROR(VLOOKUP(A72,'درآمد ناشی از فروش'!A:Q,17,0),0)</f>
        <v>0</v>
      </c>
      <c r="S72" s="1">
        <f t="shared" si="2"/>
        <v>0</v>
      </c>
      <c r="U72" s="3">
        <f t="shared" si="3"/>
        <v>0</v>
      </c>
    </row>
    <row r="73" spans="1:21" ht="24" x14ac:dyDescent="0.25">
      <c r="A73" s="2" t="s">
        <v>37</v>
      </c>
      <c r="C73" s="1">
        <v>0</v>
      </c>
      <c r="E73" s="1">
        <v>-33378863638</v>
      </c>
      <c r="G73" s="1">
        <v>0</v>
      </c>
      <c r="I73" s="1">
        <f t="shared" ref="I73:I136" si="4">+G73+E73+C73</f>
        <v>-33378863638</v>
      </c>
      <c r="K73" s="3">
        <f t="shared" ref="K73:K136" si="5">+I73/$I$138</f>
        <v>-1.2106118842980532E-2</v>
      </c>
      <c r="M73" s="1">
        <v>0</v>
      </c>
      <c r="O73" s="1">
        <v>36753282134</v>
      </c>
      <c r="Q73" s="1">
        <f>IFERROR(VLOOKUP(A73,'درآمد ناشی از فروش'!A:Q,17,0),0)</f>
        <v>-2100</v>
      </c>
      <c r="S73" s="1">
        <f t="shared" ref="S73:S136" si="6">+Q73+O73+M73</f>
        <v>36753280034</v>
      </c>
      <c r="U73" s="3">
        <f t="shared" ref="U73:U136" si="7">+S73/$S$138</f>
        <v>3.1619623911499587E-3</v>
      </c>
    </row>
    <row r="74" spans="1:21" ht="24" x14ac:dyDescent="0.25">
      <c r="A74" s="2" t="s">
        <v>38</v>
      </c>
      <c r="C74" s="1">
        <v>0</v>
      </c>
      <c r="E74" s="1">
        <v>-24630345523</v>
      </c>
      <c r="G74" s="1">
        <v>0</v>
      </c>
      <c r="I74" s="1">
        <f t="shared" si="4"/>
        <v>-24630345523</v>
      </c>
      <c r="K74" s="3">
        <f t="shared" si="5"/>
        <v>-8.9331348508117671E-3</v>
      </c>
      <c r="M74" s="1">
        <v>0</v>
      </c>
      <c r="O74" s="1">
        <v>21335719028</v>
      </c>
      <c r="Q74" s="1">
        <f>IFERROR(VLOOKUP(A74,'درآمد ناشی از فروش'!A:Q,17,0),0)</f>
        <v>-3532</v>
      </c>
      <c r="S74" s="1">
        <f t="shared" si="6"/>
        <v>21335715496</v>
      </c>
      <c r="U74" s="3">
        <f t="shared" si="7"/>
        <v>1.835556715597042E-3</v>
      </c>
    </row>
    <row r="75" spans="1:21" ht="24" x14ac:dyDescent="0.25">
      <c r="A75" s="2" t="s">
        <v>48</v>
      </c>
      <c r="C75" s="1">
        <v>0</v>
      </c>
      <c r="E75" s="1">
        <v>-1683067009</v>
      </c>
      <c r="G75" s="1">
        <v>0</v>
      </c>
      <c r="I75" s="1">
        <f t="shared" si="4"/>
        <v>-1683067009</v>
      </c>
      <c r="K75" s="3">
        <f t="shared" si="5"/>
        <v>-6.1042848709976752E-4</v>
      </c>
      <c r="M75" s="1">
        <v>0</v>
      </c>
      <c r="O75" s="1">
        <v>14270356848</v>
      </c>
      <c r="Q75" s="1">
        <f>IFERROR(VLOOKUP(A75,'درآمد ناشی از فروش'!A:Q,17,0),0)</f>
        <v>34667914605</v>
      </c>
      <c r="S75" s="1">
        <f t="shared" si="6"/>
        <v>48938271453</v>
      </c>
      <c r="U75" s="3">
        <f t="shared" si="7"/>
        <v>4.2102629664379533E-3</v>
      </c>
    </row>
    <row r="76" spans="1:21" ht="24" x14ac:dyDescent="0.25">
      <c r="A76" s="2" t="s">
        <v>40</v>
      </c>
      <c r="C76" s="1">
        <v>0</v>
      </c>
      <c r="E76" s="1">
        <v>346227615</v>
      </c>
      <c r="G76" s="1">
        <v>0</v>
      </c>
      <c r="I76" s="1">
        <f t="shared" si="4"/>
        <v>346227615</v>
      </c>
      <c r="K76" s="3">
        <f t="shared" si="5"/>
        <v>1.255726587749964E-4</v>
      </c>
      <c r="M76" s="1">
        <v>290510204</v>
      </c>
      <c r="O76" s="1">
        <v>267690431</v>
      </c>
      <c r="Q76" s="1">
        <f>IFERROR(VLOOKUP(A76,'درآمد ناشی از فروش'!A:Q,17,0),0)</f>
        <v>421569423</v>
      </c>
      <c r="S76" s="1">
        <f t="shared" si="6"/>
        <v>979770058</v>
      </c>
      <c r="U76" s="3">
        <f t="shared" si="7"/>
        <v>8.4291689680618872E-5</v>
      </c>
    </row>
    <row r="77" spans="1:21" ht="24" x14ac:dyDescent="0.25">
      <c r="A77" s="2" t="s">
        <v>83</v>
      </c>
      <c r="C77" s="1">
        <v>0</v>
      </c>
      <c r="E77" s="1">
        <v>2799244800</v>
      </c>
      <c r="G77" s="1">
        <v>0</v>
      </c>
      <c r="I77" s="1">
        <f t="shared" si="4"/>
        <v>2799244800</v>
      </c>
      <c r="K77" s="3">
        <f t="shared" si="5"/>
        <v>1.0152529632799019E-3</v>
      </c>
      <c r="M77" s="1">
        <v>0</v>
      </c>
      <c r="O77" s="1">
        <v>3055786515</v>
      </c>
      <c r="Q77" s="1">
        <f>IFERROR(VLOOKUP(A77,'درآمد ناشی از فروش'!A:Q,17,0),0)</f>
        <v>3580645018</v>
      </c>
      <c r="S77" s="1">
        <f t="shared" si="6"/>
        <v>6636431533</v>
      </c>
      <c r="U77" s="3">
        <f t="shared" si="7"/>
        <v>5.7094623661821462E-4</v>
      </c>
    </row>
    <row r="78" spans="1:21" ht="24" x14ac:dyDescent="0.25">
      <c r="A78" s="2" t="s">
        <v>182</v>
      </c>
      <c r="C78" s="1">
        <v>0</v>
      </c>
      <c r="E78" s="1">
        <v>0</v>
      </c>
      <c r="G78" s="1">
        <v>0</v>
      </c>
      <c r="I78" s="1">
        <f t="shared" si="4"/>
        <v>0</v>
      </c>
      <c r="K78" s="3">
        <f t="shared" si="5"/>
        <v>0</v>
      </c>
      <c r="M78" s="1">
        <v>0</v>
      </c>
      <c r="O78" s="1">
        <v>0</v>
      </c>
      <c r="Q78" s="1">
        <f>IFERROR(VLOOKUP(A78,'درآمد ناشی از فروش'!A:Q,17,0),0)</f>
        <v>0</v>
      </c>
      <c r="S78" s="1">
        <f t="shared" si="6"/>
        <v>0</v>
      </c>
      <c r="U78" s="3">
        <f t="shared" si="7"/>
        <v>0</v>
      </c>
    </row>
    <row r="79" spans="1:21" ht="24" x14ac:dyDescent="0.25">
      <c r="A79" s="2" t="s">
        <v>183</v>
      </c>
      <c r="C79" s="1">
        <v>0</v>
      </c>
      <c r="E79" s="1">
        <v>0</v>
      </c>
      <c r="G79" s="1">
        <v>0</v>
      </c>
      <c r="I79" s="1">
        <f t="shared" si="4"/>
        <v>0</v>
      </c>
      <c r="K79" s="3">
        <f t="shared" si="5"/>
        <v>0</v>
      </c>
      <c r="M79" s="1">
        <v>0</v>
      </c>
      <c r="O79" s="1">
        <v>0</v>
      </c>
      <c r="Q79" s="1">
        <f>IFERROR(VLOOKUP(A79,'درآمد ناشی از فروش'!A:Q,17,0),0)</f>
        <v>0</v>
      </c>
      <c r="S79" s="1">
        <f t="shared" si="6"/>
        <v>0</v>
      </c>
      <c r="U79" s="3">
        <f t="shared" si="7"/>
        <v>0</v>
      </c>
    </row>
    <row r="80" spans="1:21" ht="24" x14ac:dyDescent="0.25">
      <c r="A80" s="2" t="s">
        <v>86</v>
      </c>
      <c r="C80" s="1">
        <v>0</v>
      </c>
      <c r="E80" s="1">
        <v>2745839752</v>
      </c>
      <c r="G80" s="1">
        <v>0</v>
      </c>
      <c r="I80" s="1">
        <f t="shared" si="4"/>
        <v>2745839752</v>
      </c>
      <c r="K80" s="3">
        <f t="shared" si="5"/>
        <v>9.9588358435451978E-4</v>
      </c>
      <c r="M80" s="1">
        <v>19081497289</v>
      </c>
      <c r="O80" s="1">
        <v>15743473233</v>
      </c>
      <c r="Q80" s="1">
        <f>IFERROR(VLOOKUP(A80,'درآمد ناشی از فروش'!A:Q,17,0),0)</f>
        <v>0</v>
      </c>
      <c r="S80" s="1">
        <f t="shared" si="6"/>
        <v>34824970522</v>
      </c>
      <c r="U80" s="3">
        <f t="shared" si="7"/>
        <v>2.9960658466837166E-3</v>
      </c>
    </row>
    <row r="81" spans="1:21" ht="24" x14ac:dyDescent="0.25">
      <c r="A81" s="2" t="s">
        <v>90</v>
      </c>
      <c r="C81" s="1">
        <v>3493056872</v>
      </c>
      <c r="E81" s="1">
        <v>-947403099</v>
      </c>
      <c r="G81" s="1">
        <v>0</v>
      </c>
      <c r="I81" s="1">
        <f t="shared" si="4"/>
        <v>2545653773</v>
      </c>
      <c r="K81" s="3">
        <f t="shared" si="5"/>
        <v>9.2327849873041214E-4</v>
      </c>
      <c r="M81" s="1">
        <v>3493056872</v>
      </c>
      <c r="O81" s="1">
        <v>-4224569433</v>
      </c>
      <c r="Q81" s="1">
        <f>IFERROR(VLOOKUP(A81,'درآمد ناشی از فروش'!A:Q,17,0),0)</f>
        <v>0</v>
      </c>
      <c r="S81" s="1">
        <f t="shared" si="6"/>
        <v>-731512561</v>
      </c>
      <c r="U81" s="3">
        <f t="shared" si="7"/>
        <v>-6.2933572306908355E-5</v>
      </c>
    </row>
    <row r="82" spans="1:21" ht="24" x14ac:dyDescent="0.25">
      <c r="A82" s="2" t="s">
        <v>110</v>
      </c>
      <c r="C82" s="1">
        <v>6427286592</v>
      </c>
      <c r="E82" s="1">
        <v>-1106248110</v>
      </c>
      <c r="G82" s="1">
        <v>0</v>
      </c>
      <c r="I82" s="1">
        <f t="shared" si="4"/>
        <v>5321038482</v>
      </c>
      <c r="K82" s="3">
        <f t="shared" si="5"/>
        <v>1.9298776893599628E-3</v>
      </c>
      <c r="M82" s="1">
        <v>6427286592</v>
      </c>
      <c r="O82" s="1">
        <v>-1106248110</v>
      </c>
      <c r="Q82" s="1">
        <f>IFERROR(VLOOKUP(A82,'درآمد ناشی از فروش'!A:Q,17,0),0)</f>
        <v>0</v>
      </c>
      <c r="S82" s="1">
        <f t="shared" si="6"/>
        <v>5321038482</v>
      </c>
      <c r="U82" s="3">
        <f t="shared" si="7"/>
        <v>4.5778019122051525E-4</v>
      </c>
    </row>
    <row r="83" spans="1:21" ht="24" x14ac:dyDescent="0.25">
      <c r="A83" s="2" t="s">
        <v>28</v>
      </c>
      <c r="C83" s="1">
        <v>0</v>
      </c>
      <c r="E83" s="1">
        <v>-62776758370</v>
      </c>
      <c r="G83" s="1">
        <v>0</v>
      </c>
      <c r="I83" s="1">
        <f t="shared" si="4"/>
        <v>-62776758370</v>
      </c>
      <c r="K83" s="3">
        <f t="shared" si="5"/>
        <v>-2.2768387373711969E-2</v>
      </c>
      <c r="M83" s="1">
        <v>125896718000</v>
      </c>
      <c r="O83" s="1">
        <v>292507223270</v>
      </c>
      <c r="Q83" s="1">
        <f>IFERROR(VLOOKUP(A83,'درآمد ناشی از فروش'!A:Q,17,0),0)</f>
        <v>0</v>
      </c>
      <c r="S83" s="1">
        <f t="shared" si="6"/>
        <v>418403941270</v>
      </c>
      <c r="U83" s="3">
        <f t="shared" si="7"/>
        <v>3.5996175725834162E-2</v>
      </c>
    </row>
    <row r="84" spans="1:21" ht="24" x14ac:dyDescent="0.25">
      <c r="A84" s="2" t="s">
        <v>81</v>
      </c>
      <c r="C84" s="1">
        <v>0</v>
      </c>
      <c r="E84" s="1">
        <v>58325446925</v>
      </c>
      <c r="G84" s="1">
        <v>0</v>
      </c>
      <c r="I84" s="1">
        <f t="shared" si="4"/>
        <v>58325446925</v>
      </c>
      <c r="K84" s="3">
        <f t="shared" si="5"/>
        <v>2.1153949388503249E-2</v>
      </c>
      <c r="M84" s="1">
        <v>48670142400</v>
      </c>
      <c r="O84" s="1">
        <v>103749412502</v>
      </c>
      <c r="Q84" s="1">
        <f>IFERROR(VLOOKUP(A84,'درآمد ناشی از فروش'!A:Q,17,0),0)</f>
        <v>0</v>
      </c>
      <c r="S84" s="1">
        <f t="shared" si="6"/>
        <v>152419554902</v>
      </c>
      <c r="U84" s="3">
        <f t="shared" si="7"/>
        <v>1.3112976578691728E-2</v>
      </c>
    </row>
    <row r="85" spans="1:21" ht="24" x14ac:dyDescent="0.25">
      <c r="A85" s="2" t="s">
        <v>33</v>
      </c>
      <c r="C85" s="1">
        <v>25111580385</v>
      </c>
      <c r="E85" s="1">
        <v>-4027345860</v>
      </c>
      <c r="G85" s="1">
        <v>0</v>
      </c>
      <c r="I85" s="1">
        <f t="shared" si="4"/>
        <v>21084234525</v>
      </c>
      <c r="K85" s="3">
        <f t="shared" si="5"/>
        <v>7.6470023557763389E-3</v>
      </c>
      <c r="M85" s="1">
        <v>25111580385</v>
      </c>
      <c r="O85" s="1">
        <v>-32735097291</v>
      </c>
      <c r="Q85" s="1">
        <f>IFERROR(VLOOKUP(A85,'درآمد ناشی از فروش'!A:Q,17,0),0)</f>
        <v>0</v>
      </c>
      <c r="S85" s="1">
        <f t="shared" si="6"/>
        <v>-7623516906</v>
      </c>
      <c r="U85" s="3">
        <f t="shared" si="7"/>
        <v>-6.5586727831552468E-4</v>
      </c>
    </row>
    <row r="86" spans="1:21" ht="24" x14ac:dyDescent="0.25">
      <c r="A86" s="2" t="s">
        <v>103</v>
      </c>
      <c r="C86" s="1">
        <v>0</v>
      </c>
      <c r="E86" s="1">
        <v>-16194954</v>
      </c>
      <c r="G86" s="1">
        <v>0</v>
      </c>
      <c r="I86" s="1">
        <f t="shared" si="4"/>
        <v>-16194954</v>
      </c>
      <c r="K86" s="3">
        <f t="shared" si="5"/>
        <v>-5.8737181680865143E-6</v>
      </c>
      <c r="M86" s="1">
        <v>0</v>
      </c>
      <c r="O86" s="1">
        <v>-16194954</v>
      </c>
      <c r="Q86" s="1">
        <f>IFERROR(VLOOKUP(A86,'درآمد ناشی از فروش'!A:Q,17,0),0)</f>
        <v>0</v>
      </c>
      <c r="S86" s="1">
        <f t="shared" si="6"/>
        <v>-16194954</v>
      </c>
      <c r="U86" s="3">
        <f t="shared" si="7"/>
        <v>-1.3932861346533387E-6</v>
      </c>
    </row>
    <row r="87" spans="1:21" ht="24" x14ac:dyDescent="0.25">
      <c r="A87" s="2" t="s">
        <v>49</v>
      </c>
      <c r="C87" s="1">
        <v>0</v>
      </c>
      <c r="E87" s="1">
        <v>104218597780</v>
      </c>
      <c r="G87" s="1">
        <v>0</v>
      </c>
      <c r="I87" s="1">
        <f t="shared" si="4"/>
        <v>104218597780</v>
      </c>
      <c r="K87" s="3">
        <f t="shared" si="5"/>
        <v>3.779885211362051E-2</v>
      </c>
      <c r="M87" s="1">
        <v>0</v>
      </c>
      <c r="O87" s="1">
        <v>79404645928</v>
      </c>
      <c r="Q87" s="1">
        <f>IFERROR(VLOOKUP(A87,'درآمد ناشی از فروش'!A:Q,17,0),0)</f>
        <v>0</v>
      </c>
      <c r="S87" s="1">
        <f t="shared" si="6"/>
        <v>79404645928</v>
      </c>
      <c r="U87" s="3">
        <f t="shared" si="7"/>
        <v>6.8313495795381748E-3</v>
      </c>
    </row>
    <row r="88" spans="1:21" ht="24" x14ac:dyDescent="0.25">
      <c r="A88" s="2" t="s">
        <v>111</v>
      </c>
      <c r="C88" s="1">
        <v>0</v>
      </c>
      <c r="E88" s="1">
        <v>506499112</v>
      </c>
      <c r="G88" s="1">
        <v>0</v>
      </c>
      <c r="I88" s="1">
        <f t="shared" si="4"/>
        <v>506499112</v>
      </c>
      <c r="K88" s="3">
        <f t="shared" si="5"/>
        <v>1.8370123411737298E-4</v>
      </c>
      <c r="M88" s="1">
        <v>0</v>
      </c>
      <c r="O88" s="1">
        <v>506499112</v>
      </c>
      <c r="Q88" s="1">
        <f>IFERROR(VLOOKUP(A88,'درآمد ناشی از فروش'!A:Q,17,0),0)</f>
        <v>0</v>
      </c>
      <c r="S88" s="1">
        <f t="shared" si="6"/>
        <v>506499112</v>
      </c>
      <c r="U88" s="3">
        <f t="shared" si="7"/>
        <v>4.3575189529024191E-5</v>
      </c>
    </row>
    <row r="89" spans="1:21" ht="24" x14ac:dyDescent="0.25">
      <c r="A89" s="2" t="s">
        <v>92</v>
      </c>
      <c r="C89" s="1">
        <v>0</v>
      </c>
      <c r="E89" s="1">
        <v>19621233006</v>
      </c>
      <c r="G89" s="1">
        <v>0</v>
      </c>
      <c r="I89" s="1">
        <f t="shared" si="4"/>
        <v>19621233006</v>
      </c>
      <c r="K89" s="3">
        <f t="shared" si="5"/>
        <v>7.1163890176903855E-3</v>
      </c>
      <c r="M89" s="1">
        <v>0</v>
      </c>
      <c r="O89" s="1">
        <v>11443750648</v>
      </c>
      <c r="Q89" s="1">
        <f>IFERROR(VLOOKUP(A89,'درآمد ناشی از فروش'!A:Q,17,0),0)</f>
        <v>0</v>
      </c>
      <c r="S89" s="1">
        <f t="shared" si="6"/>
        <v>11443750648</v>
      </c>
      <c r="U89" s="3">
        <f t="shared" si="7"/>
        <v>9.8453006450580582E-4</v>
      </c>
    </row>
    <row r="90" spans="1:21" ht="24" x14ac:dyDescent="0.25">
      <c r="A90" s="2" t="s">
        <v>44</v>
      </c>
      <c r="C90" s="1">
        <v>0</v>
      </c>
      <c r="E90" s="1">
        <v>-34650284020</v>
      </c>
      <c r="G90" s="1">
        <v>0</v>
      </c>
      <c r="I90" s="1">
        <f t="shared" si="4"/>
        <v>-34650284020</v>
      </c>
      <c r="K90" s="3">
        <f t="shared" si="5"/>
        <v>-1.256724796980787E-2</v>
      </c>
      <c r="M90" s="1">
        <v>0</v>
      </c>
      <c r="O90" s="1">
        <v>182293259311</v>
      </c>
      <c r="Q90" s="1">
        <f>IFERROR(VLOOKUP(A90,'درآمد ناشی از فروش'!A:Q,17,0),0)</f>
        <v>0</v>
      </c>
      <c r="S90" s="1">
        <f t="shared" si="6"/>
        <v>182293259311</v>
      </c>
      <c r="U90" s="3">
        <f t="shared" si="7"/>
        <v>1.5683074532893512E-2</v>
      </c>
    </row>
    <row r="91" spans="1:21" ht="24" x14ac:dyDescent="0.25">
      <c r="A91" s="2" t="s">
        <v>73</v>
      </c>
      <c r="C91" s="1">
        <v>0</v>
      </c>
      <c r="E91" s="1">
        <v>0</v>
      </c>
      <c r="G91" s="1">
        <v>0</v>
      </c>
      <c r="I91" s="1">
        <f t="shared" si="4"/>
        <v>0</v>
      </c>
      <c r="K91" s="3">
        <f t="shared" si="5"/>
        <v>0</v>
      </c>
      <c r="M91" s="1">
        <v>0</v>
      </c>
      <c r="O91" s="1">
        <v>58153805743</v>
      </c>
      <c r="Q91" s="1">
        <f>IFERROR(VLOOKUP(A91,'درآمد ناشی از فروش'!A:Q,17,0),0)</f>
        <v>0</v>
      </c>
      <c r="S91" s="1">
        <f t="shared" si="6"/>
        <v>58153805743</v>
      </c>
      <c r="U91" s="3">
        <f t="shared" si="7"/>
        <v>5.0030948664037947E-3</v>
      </c>
    </row>
    <row r="92" spans="1:21" ht="24" x14ac:dyDescent="0.25">
      <c r="A92" s="2" t="s">
        <v>98</v>
      </c>
      <c r="C92" s="1">
        <v>0</v>
      </c>
      <c r="E92" s="1">
        <v>-8412300545</v>
      </c>
      <c r="G92" s="1">
        <v>0</v>
      </c>
      <c r="I92" s="1">
        <f t="shared" si="4"/>
        <v>-8412300545</v>
      </c>
      <c r="K92" s="3">
        <f t="shared" si="5"/>
        <v>-3.051041858258479E-3</v>
      </c>
      <c r="M92" s="1">
        <v>0</v>
      </c>
      <c r="O92" s="1">
        <v>-8412300545</v>
      </c>
      <c r="Q92" s="1">
        <f>IFERROR(VLOOKUP(A92,'درآمد ناشی از فروش'!A:Q,17,0),0)</f>
        <v>0</v>
      </c>
      <c r="S92" s="1">
        <f t="shared" si="6"/>
        <v>-8412300545</v>
      </c>
      <c r="U92" s="3">
        <f t="shared" si="7"/>
        <v>-7.2372800255469851E-4</v>
      </c>
    </row>
    <row r="93" spans="1:21" ht="24" x14ac:dyDescent="0.25">
      <c r="A93" s="2" t="s">
        <v>107</v>
      </c>
      <c r="C93" s="1">
        <v>0</v>
      </c>
      <c r="E93" s="1">
        <v>-12858808506</v>
      </c>
      <c r="G93" s="1">
        <v>0</v>
      </c>
      <c r="I93" s="1">
        <f t="shared" si="4"/>
        <v>-12858808506</v>
      </c>
      <c r="K93" s="3">
        <f t="shared" si="5"/>
        <v>-4.6637376766638303E-3</v>
      </c>
      <c r="M93" s="1">
        <v>0</v>
      </c>
      <c r="O93" s="1">
        <v>-12858808506</v>
      </c>
      <c r="Q93" s="1">
        <f>IFERROR(VLOOKUP(A93,'درآمد ناشی از فروش'!A:Q,17,0),0)</f>
        <v>0</v>
      </c>
      <c r="S93" s="1">
        <f t="shared" si="6"/>
        <v>-12858808506</v>
      </c>
      <c r="U93" s="3">
        <f t="shared" si="7"/>
        <v>-1.1062704839774299E-3</v>
      </c>
    </row>
    <row r="94" spans="1:21" ht="24" x14ac:dyDescent="0.25">
      <c r="A94" s="2" t="s">
        <v>74</v>
      </c>
      <c r="C94" s="1">
        <v>0</v>
      </c>
      <c r="E94" s="1">
        <v>-2698500982</v>
      </c>
      <c r="G94" s="1">
        <v>0</v>
      </c>
      <c r="I94" s="1">
        <f t="shared" si="4"/>
        <v>-2698500982</v>
      </c>
      <c r="K94" s="3">
        <f t="shared" si="5"/>
        <v>-9.7871437267266713E-4</v>
      </c>
      <c r="M94" s="1">
        <v>0</v>
      </c>
      <c r="O94" s="1">
        <v>5896724372</v>
      </c>
      <c r="Q94" s="1">
        <f>IFERROR(VLOOKUP(A94,'درآمد ناشی از فروش'!A:Q,17,0),0)</f>
        <v>0</v>
      </c>
      <c r="S94" s="1">
        <f t="shared" si="6"/>
        <v>5896724372</v>
      </c>
      <c r="U94" s="3">
        <f t="shared" si="7"/>
        <v>5.0730766554693617E-4</v>
      </c>
    </row>
    <row r="95" spans="1:21" ht="24" x14ac:dyDescent="0.25">
      <c r="A95" s="2" t="s">
        <v>100</v>
      </c>
      <c r="C95" s="1">
        <v>0</v>
      </c>
      <c r="E95" s="1">
        <v>-7288810949</v>
      </c>
      <c r="G95" s="1">
        <v>0</v>
      </c>
      <c r="I95" s="1">
        <f t="shared" si="4"/>
        <v>-7288810949</v>
      </c>
      <c r="K95" s="3">
        <f t="shared" si="5"/>
        <v>-2.6435654769312224E-3</v>
      </c>
      <c r="M95" s="1">
        <v>0</v>
      </c>
      <c r="O95" s="1">
        <v>-7288810949</v>
      </c>
      <c r="Q95" s="1">
        <f>IFERROR(VLOOKUP(A95,'درآمد ناشی از فروش'!A:Q,17,0),0)</f>
        <v>0</v>
      </c>
      <c r="S95" s="1">
        <f t="shared" si="6"/>
        <v>-7288810949</v>
      </c>
      <c r="U95" s="3">
        <f t="shared" si="7"/>
        <v>-6.2707181714447252E-4</v>
      </c>
    </row>
    <row r="96" spans="1:21" ht="24" x14ac:dyDescent="0.25">
      <c r="A96" s="2" t="s">
        <v>18</v>
      </c>
      <c r="C96" s="1">
        <v>0</v>
      </c>
      <c r="E96" s="1">
        <v>42874810546</v>
      </c>
      <c r="G96" s="1">
        <v>0</v>
      </c>
      <c r="I96" s="1">
        <f t="shared" si="4"/>
        <v>42874810546</v>
      </c>
      <c r="K96" s="3">
        <f t="shared" si="5"/>
        <v>1.555018641345369E-2</v>
      </c>
      <c r="M96" s="1">
        <v>0</v>
      </c>
      <c r="O96" s="1">
        <v>127687156546</v>
      </c>
      <c r="Q96" s="1">
        <f>IFERROR(VLOOKUP(A96,'درآمد ناشی از فروش'!A:Q,17,0),0)</f>
        <v>0</v>
      </c>
      <c r="S96" s="1">
        <f t="shared" si="6"/>
        <v>127687156546</v>
      </c>
      <c r="U96" s="3">
        <f t="shared" si="7"/>
        <v>1.0985196054823749E-2</v>
      </c>
    </row>
    <row r="97" spans="1:21" ht="24" x14ac:dyDescent="0.25">
      <c r="A97" s="2" t="s">
        <v>68</v>
      </c>
      <c r="C97" s="1">
        <v>0</v>
      </c>
      <c r="E97" s="1">
        <v>42548513220</v>
      </c>
      <c r="G97" s="1">
        <v>0</v>
      </c>
      <c r="I97" s="1">
        <f t="shared" si="4"/>
        <v>42548513220</v>
      </c>
      <c r="K97" s="3">
        <f t="shared" si="5"/>
        <v>1.5431842234648104E-2</v>
      </c>
      <c r="M97" s="1">
        <v>0</v>
      </c>
      <c r="O97" s="1">
        <v>166027792160</v>
      </c>
      <c r="Q97" s="1">
        <f>IFERROR(VLOOKUP(A97,'درآمد ناشی از فروش'!A:Q,17,0),0)</f>
        <v>0</v>
      </c>
      <c r="S97" s="1">
        <f t="shared" si="6"/>
        <v>166027792160</v>
      </c>
      <c r="U97" s="3">
        <f t="shared" si="7"/>
        <v>1.4283722002769152E-2</v>
      </c>
    </row>
    <row r="98" spans="1:21" ht="24" x14ac:dyDescent="0.25">
      <c r="A98" s="2" t="s">
        <v>88</v>
      </c>
      <c r="C98" s="1">
        <v>0</v>
      </c>
      <c r="E98" s="1">
        <v>-6036600138</v>
      </c>
      <c r="G98" s="1">
        <v>0</v>
      </c>
      <c r="I98" s="1">
        <f t="shared" si="4"/>
        <v>-6036600138</v>
      </c>
      <c r="K98" s="3">
        <f t="shared" si="5"/>
        <v>-2.1894034341835215E-3</v>
      </c>
      <c r="M98" s="1">
        <v>0</v>
      </c>
      <c r="O98" s="1">
        <v>81817872032</v>
      </c>
      <c r="Q98" s="1">
        <f>IFERROR(VLOOKUP(A98,'درآمد ناشی از فروش'!A:Q,17,0),0)</f>
        <v>0</v>
      </c>
      <c r="S98" s="1">
        <f t="shared" si="6"/>
        <v>81817872032</v>
      </c>
      <c r="U98" s="3">
        <f t="shared" si="7"/>
        <v>7.0389645237045302E-3</v>
      </c>
    </row>
    <row r="99" spans="1:21" ht="24" x14ac:dyDescent="0.25">
      <c r="A99" s="2" t="s">
        <v>99</v>
      </c>
      <c r="C99" s="1">
        <v>0</v>
      </c>
      <c r="E99" s="1">
        <v>-281000547</v>
      </c>
      <c r="G99" s="1">
        <v>0</v>
      </c>
      <c r="I99" s="1">
        <f t="shared" si="4"/>
        <v>-281000547</v>
      </c>
      <c r="K99" s="3">
        <f t="shared" si="5"/>
        <v>-1.0191557309493738E-4</v>
      </c>
      <c r="M99" s="1">
        <v>0</v>
      </c>
      <c r="O99" s="1">
        <v>-281000547</v>
      </c>
      <c r="Q99" s="1">
        <f>IFERROR(VLOOKUP(A99,'درآمد ناشی از فروش'!A:Q,17,0),0)</f>
        <v>0</v>
      </c>
      <c r="S99" s="1">
        <f t="shared" si="6"/>
        <v>-281000547</v>
      </c>
      <c r="U99" s="3">
        <f t="shared" si="7"/>
        <v>-2.4175071195948061E-5</v>
      </c>
    </row>
    <row r="100" spans="1:21" ht="24" x14ac:dyDescent="0.25">
      <c r="A100" s="2" t="s">
        <v>15</v>
      </c>
      <c r="C100" s="1">
        <v>0</v>
      </c>
      <c r="E100" s="1">
        <v>-12468762475</v>
      </c>
      <c r="G100" s="1">
        <v>0</v>
      </c>
      <c r="I100" s="1">
        <f t="shared" si="4"/>
        <v>-12468762475</v>
      </c>
      <c r="K100" s="3">
        <f t="shared" si="5"/>
        <v>-4.5222725969436455E-3</v>
      </c>
      <c r="M100" s="1">
        <v>0</v>
      </c>
      <c r="O100" s="1">
        <v>28071350787</v>
      </c>
      <c r="Q100" s="1">
        <f>IFERROR(VLOOKUP(A100,'درآمد ناشی از فروش'!A:Q,17,0),0)</f>
        <v>0</v>
      </c>
      <c r="S100" s="1">
        <f t="shared" si="6"/>
        <v>28071350787</v>
      </c>
      <c r="U100" s="3">
        <f t="shared" si="7"/>
        <v>2.4150376612688857E-3</v>
      </c>
    </row>
    <row r="101" spans="1:21" ht="24" x14ac:dyDescent="0.25">
      <c r="A101" s="2" t="s">
        <v>36</v>
      </c>
      <c r="C101" s="1">
        <v>0</v>
      </c>
      <c r="E101" s="1">
        <v>12208922100</v>
      </c>
      <c r="G101" s="1">
        <v>0</v>
      </c>
      <c r="I101" s="1">
        <f t="shared" si="4"/>
        <v>12208922100</v>
      </c>
      <c r="K101" s="3">
        <f t="shared" si="5"/>
        <v>4.4280315678280387E-3</v>
      </c>
      <c r="M101" s="1">
        <v>0</v>
      </c>
      <c r="O101" s="1">
        <v>17505828774</v>
      </c>
      <c r="Q101" s="1">
        <f>IFERROR(VLOOKUP(A101,'درآمد ناشی از فروش'!A:Q,17,0),0)</f>
        <v>0</v>
      </c>
      <c r="S101" s="1">
        <f t="shared" si="6"/>
        <v>17505828774</v>
      </c>
      <c r="U101" s="3">
        <f t="shared" si="7"/>
        <v>1.5060634631274441E-3</v>
      </c>
    </row>
    <row r="102" spans="1:21" ht="24" x14ac:dyDescent="0.25">
      <c r="A102" s="2" t="s">
        <v>106</v>
      </c>
      <c r="C102" s="1">
        <v>0</v>
      </c>
      <c r="E102" s="1">
        <v>-561673213</v>
      </c>
      <c r="G102" s="1">
        <v>0</v>
      </c>
      <c r="I102" s="1">
        <f t="shared" si="4"/>
        <v>-561673213</v>
      </c>
      <c r="K102" s="3">
        <f t="shared" si="5"/>
        <v>-2.0371222763125024E-4</v>
      </c>
      <c r="M102" s="1">
        <v>0</v>
      </c>
      <c r="O102" s="1">
        <v>-561673213</v>
      </c>
      <c r="Q102" s="1">
        <f>IFERROR(VLOOKUP(A102,'درآمد ناشی از فروش'!A:Q,17,0),0)</f>
        <v>0</v>
      </c>
      <c r="S102" s="1">
        <f t="shared" si="6"/>
        <v>-561673213</v>
      </c>
      <c r="U102" s="3">
        <f t="shared" si="7"/>
        <v>-4.8321934096206221E-5</v>
      </c>
    </row>
    <row r="103" spans="1:21" ht="24" x14ac:dyDescent="0.25">
      <c r="A103" s="2" t="s">
        <v>108</v>
      </c>
      <c r="C103" s="1">
        <v>0</v>
      </c>
      <c r="E103" s="1">
        <v>2847054111</v>
      </c>
      <c r="G103" s="1">
        <v>0</v>
      </c>
      <c r="I103" s="1">
        <f t="shared" si="4"/>
        <v>2847054111</v>
      </c>
      <c r="K103" s="3">
        <f t="shared" si="5"/>
        <v>1.0325928346141705E-3</v>
      </c>
      <c r="M103" s="1">
        <v>0</v>
      </c>
      <c r="O103" s="1">
        <v>2847054111</v>
      </c>
      <c r="Q103" s="1">
        <f>IFERROR(VLOOKUP(A103,'درآمد ناشی از فروش'!A:Q,17,0),0)</f>
        <v>0</v>
      </c>
      <c r="S103" s="1">
        <f t="shared" si="6"/>
        <v>2847054111</v>
      </c>
      <c r="U103" s="3">
        <f t="shared" si="7"/>
        <v>2.4493808487903625E-4</v>
      </c>
    </row>
    <row r="104" spans="1:21" ht="24" x14ac:dyDescent="0.25">
      <c r="A104" s="2" t="s">
        <v>95</v>
      </c>
      <c r="C104" s="1">
        <v>0</v>
      </c>
      <c r="E104" s="1">
        <v>12965852162</v>
      </c>
      <c r="G104" s="1">
        <v>0</v>
      </c>
      <c r="I104" s="1">
        <f t="shared" si="4"/>
        <v>12965852162</v>
      </c>
      <c r="K104" s="3">
        <f t="shared" si="5"/>
        <v>4.7025611439626943E-3</v>
      </c>
      <c r="M104" s="1">
        <v>0</v>
      </c>
      <c r="O104" s="1">
        <v>15723090365</v>
      </c>
      <c r="Q104" s="1">
        <f>IFERROR(VLOOKUP(A104,'درآمد ناشی از فروش'!A:Q,17,0),0)</f>
        <v>0</v>
      </c>
      <c r="S104" s="1">
        <f t="shared" si="6"/>
        <v>15723090365</v>
      </c>
      <c r="U104" s="3">
        <f t="shared" si="7"/>
        <v>1.3526907084426421E-3</v>
      </c>
    </row>
    <row r="105" spans="1:21" ht="24" x14ac:dyDescent="0.25">
      <c r="A105" s="2" t="s">
        <v>104</v>
      </c>
      <c r="C105" s="1">
        <v>0</v>
      </c>
      <c r="E105" s="1">
        <v>-1881607768</v>
      </c>
      <c r="G105" s="1">
        <v>0</v>
      </c>
      <c r="I105" s="1">
        <f t="shared" si="4"/>
        <v>-1881607768</v>
      </c>
      <c r="K105" s="3">
        <f t="shared" si="5"/>
        <v>-6.8243687089906621E-4</v>
      </c>
      <c r="M105" s="1">
        <v>0</v>
      </c>
      <c r="O105" s="1">
        <v>-1881607768</v>
      </c>
      <c r="Q105" s="1">
        <f>IFERROR(VLOOKUP(A105,'درآمد ناشی از فروش'!A:Q,17,0),0)</f>
        <v>0</v>
      </c>
      <c r="S105" s="1">
        <f t="shared" si="6"/>
        <v>-1881607768</v>
      </c>
      <c r="U105" s="3">
        <f t="shared" si="7"/>
        <v>-1.6187869468541966E-4</v>
      </c>
    </row>
    <row r="106" spans="1:21" ht="24" x14ac:dyDescent="0.25">
      <c r="A106" s="2" t="s">
        <v>46</v>
      </c>
      <c r="C106" s="1">
        <v>0</v>
      </c>
      <c r="E106" s="1">
        <v>-39181639861</v>
      </c>
      <c r="G106" s="1">
        <v>0</v>
      </c>
      <c r="I106" s="1">
        <f t="shared" si="4"/>
        <v>-39181639861</v>
      </c>
      <c r="K106" s="3">
        <f t="shared" si="5"/>
        <v>-1.4210717110217076E-2</v>
      </c>
      <c r="M106" s="1">
        <v>0</v>
      </c>
      <c r="O106" s="1">
        <v>-34638313203</v>
      </c>
      <c r="Q106" s="1">
        <f>IFERROR(VLOOKUP(A106,'درآمد ناشی از فروش'!A:Q,17,0),0)</f>
        <v>0</v>
      </c>
      <c r="S106" s="1">
        <f t="shared" si="6"/>
        <v>-34638313203</v>
      </c>
      <c r="U106" s="3">
        <f t="shared" si="7"/>
        <v>-2.9800073228685659E-3</v>
      </c>
    </row>
    <row r="107" spans="1:21" ht="24" x14ac:dyDescent="0.25">
      <c r="A107" s="2" t="s">
        <v>54</v>
      </c>
      <c r="C107" s="1">
        <v>0</v>
      </c>
      <c r="E107" s="1">
        <v>41486220719</v>
      </c>
      <c r="G107" s="1">
        <v>0</v>
      </c>
      <c r="I107" s="1">
        <f t="shared" si="4"/>
        <v>41486220719</v>
      </c>
      <c r="K107" s="3">
        <f t="shared" si="5"/>
        <v>1.5046561315483667E-2</v>
      </c>
      <c r="M107" s="1">
        <v>0</v>
      </c>
      <c r="O107" s="1">
        <v>84141067375</v>
      </c>
      <c r="Q107" s="1">
        <f>IFERROR(VLOOKUP(A107,'درآمد ناشی از فروش'!A:Q,17,0),0)</f>
        <v>0</v>
      </c>
      <c r="S107" s="1">
        <f t="shared" si="6"/>
        <v>84141067375</v>
      </c>
      <c r="U107" s="3">
        <f t="shared" si="7"/>
        <v>7.2388339311442252E-3</v>
      </c>
    </row>
    <row r="108" spans="1:21" ht="24" x14ac:dyDescent="0.25">
      <c r="A108" s="2" t="s">
        <v>32</v>
      </c>
      <c r="C108" s="1">
        <v>0</v>
      </c>
      <c r="E108" s="1">
        <v>-50019726275</v>
      </c>
      <c r="G108" s="1">
        <v>0</v>
      </c>
      <c r="I108" s="1">
        <f t="shared" si="4"/>
        <v>-50019726275</v>
      </c>
      <c r="K108" s="3">
        <f t="shared" si="5"/>
        <v>-1.8141562796916984E-2</v>
      </c>
      <c r="M108" s="1">
        <v>0</v>
      </c>
      <c r="O108" s="1">
        <v>80354906122</v>
      </c>
      <c r="Q108" s="1">
        <f>IFERROR(VLOOKUP(A108,'درآمد ناشی از فروش'!A:Q,17,0),0)</f>
        <v>0</v>
      </c>
      <c r="S108" s="1">
        <f t="shared" si="6"/>
        <v>80354906122</v>
      </c>
      <c r="U108" s="3">
        <f t="shared" si="7"/>
        <v>6.9131024732242696E-3</v>
      </c>
    </row>
    <row r="109" spans="1:21" ht="24" x14ac:dyDescent="0.25">
      <c r="A109" s="2" t="s">
        <v>105</v>
      </c>
      <c r="C109" s="1">
        <v>0</v>
      </c>
      <c r="E109" s="1">
        <v>-6365266841</v>
      </c>
      <c r="G109" s="1">
        <v>0</v>
      </c>
      <c r="I109" s="1">
        <f t="shared" si="4"/>
        <v>-6365266841</v>
      </c>
      <c r="K109" s="3">
        <f t="shared" si="5"/>
        <v>-2.3086069579882941E-3</v>
      </c>
      <c r="M109" s="1">
        <v>0</v>
      </c>
      <c r="O109" s="1">
        <v>-6365266841</v>
      </c>
      <c r="Q109" s="1">
        <f>IFERROR(VLOOKUP(A109,'درآمد ناشی از فروش'!A:Q,17,0),0)</f>
        <v>0</v>
      </c>
      <c r="S109" s="1">
        <f t="shared" si="6"/>
        <v>-6365266841</v>
      </c>
      <c r="U109" s="3">
        <f t="shared" si="7"/>
        <v>-5.4761736482449768E-4</v>
      </c>
    </row>
    <row r="110" spans="1:21" ht="24" x14ac:dyDescent="0.25">
      <c r="A110" s="2" t="s">
        <v>101</v>
      </c>
      <c r="C110" s="1">
        <v>0</v>
      </c>
      <c r="E110" s="1">
        <v>-11223421461</v>
      </c>
      <c r="G110" s="1">
        <v>0</v>
      </c>
      <c r="I110" s="1">
        <f t="shared" si="4"/>
        <v>-11223421461</v>
      </c>
      <c r="K110" s="3">
        <f t="shared" si="5"/>
        <v>-4.0706021482720973E-3</v>
      </c>
      <c r="M110" s="1">
        <v>0</v>
      </c>
      <c r="O110" s="1">
        <v>-11223421461</v>
      </c>
      <c r="Q110" s="1">
        <f>IFERROR(VLOOKUP(A110,'درآمد ناشی از فروش'!A:Q,17,0),0)</f>
        <v>0</v>
      </c>
      <c r="S110" s="1">
        <f t="shared" si="6"/>
        <v>-11223421461</v>
      </c>
      <c r="U110" s="3">
        <f t="shared" si="7"/>
        <v>-9.6557467869201835E-4</v>
      </c>
    </row>
    <row r="111" spans="1:21" ht="24" x14ac:dyDescent="0.25">
      <c r="A111" s="2" t="s">
        <v>72</v>
      </c>
      <c r="C111" s="1">
        <v>0</v>
      </c>
      <c r="E111" s="1">
        <v>2457926261</v>
      </c>
      <c r="G111" s="1">
        <v>0</v>
      </c>
      <c r="I111" s="1">
        <f t="shared" si="4"/>
        <v>2457926261</v>
      </c>
      <c r="K111" s="3">
        <f t="shared" si="5"/>
        <v>8.9146076827712232E-4</v>
      </c>
      <c r="M111" s="1">
        <v>0</v>
      </c>
      <c r="O111" s="1">
        <v>75340783223</v>
      </c>
      <c r="Q111" s="1">
        <f>IFERROR(VLOOKUP(A111,'درآمد ناشی از فروش'!A:Q,17,0),0)</f>
        <v>0</v>
      </c>
      <c r="S111" s="1">
        <f t="shared" si="6"/>
        <v>75340783223</v>
      </c>
      <c r="U111" s="3">
        <f t="shared" si="7"/>
        <v>6.4817268785406102E-3</v>
      </c>
    </row>
    <row r="112" spans="1:21" ht="24" x14ac:dyDescent="0.25">
      <c r="A112" s="2" t="s">
        <v>102</v>
      </c>
      <c r="C112" s="1">
        <v>0</v>
      </c>
      <c r="E112" s="1">
        <v>-1176411425</v>
      </c>
      <c r="G112" s="1">
        <v>0</v>
      </c>
      <c r="I112" s="1">
        <f t="shared" si="4"/>
        <v>-1176411425</v>
      </c>
      <c r="K112" s="3">
        <f t="shared" si="5"/>
        <v>-4.2667050243965166E-4</v>
      </c>
      <c r="M112" s="1">
        <v>0</v>
      </c>
      <c r="O112" s="1">
        <v>-1176411425</v>
      </c>
      <c r="Q112" s="1">
        <f>IFERROR(VLOOKUP(A112,'درآمد ناشی از فروش'!A:Q,17,0),0)</f>
        <v>0</v>
      </c>
      <c r="S112" s="1">
        <f t="shared" si="6"/>
        <v>-1176411425</v>
      </c>
      <c r="U112" s="3">
        <f t="shared" si="7"/>
        <v>-1.012091622551244E-4</v>
      </c>
    </row>
    <row r="113" spans="1:21" ht="24" x14ac:dyDescent="0.25">
      <c r="A113" s="2" t="s">
        <v>50</v>
      </c>
      <c r="C113" s="1">
        <v>0</v>
      </c>
      <c r="E113" s="1">
        <v>30153087567</v>
      </c>
      <c r="G113" s="1">
        <v>0</v>
      </c>
      <c r="I113" s="1">
        <f t="shared" si="4"/>
        <v>30153087567</v>
      </c>
      <c r="K113" s="3">
        <f t="shared" si="5"/>
        <v>1.0936168035191178E-2</v>
      </c>
      <c r="M113" s="1">
        <v>0</v>
      </c>
      <c r="O113" s="1">
        <v>28039699456</v>
      </c>
      <c r="Q113" s="1">
        <f>IFERROR(VLOOKUP(A113,'درآمد ناشی از فروش'!A:Q,17,0),0)</f>
        <v>0</v>
      </c>
      <c r="S113" s="1">
        <f t="shared" si="6"/>
        <v>28039699456</v>
      </c>
      <c r="U113" s="3">
        <f t="shared" si="7"/>
        <v>2.4123146303405099E-3</v>
      </c>
    </row>
    <row r="114" spans="1:21" ht="24" x14ac:dyDescent="0.25">
      <c r="A114" s="2" t="s">
        <v>223</v>
      </c>
      <c r="C114" s="1">
        <v>0</v>
      </c>
      <c r="E114" s="1">
        <v>1821772000</v>
      </c>
      <c r="G114" s="1">
        <v>0</v>
      </c>
      <c r="I114" s="1">
        <f t="shared" si="4"/>
        <v>1821772000</v>
      </c>
      <c r="K114" s="3">
        <f t="shared" si="5"/>
        <v>6.6073514592948559E-4</v>
      </c>
      <c r="M114" s="1">
        <v>0</v>
      </c>
      <c r="O114" s="1">
        <v>1821772000</v>
      </c>
      <c r="Q114" s="1">
        <f>IFERROR(VLOOKUP(A114,'درآمد ناشی از فروش'!A:Q,17,0),0)</f>
        <v>0</v>
      </c>
      <c r="S114" s="1">
        <f t="shared" si="6"/>
        <v>1821772000</v>
      </c>
      <c r="U114" s="3">
        <f t="shared" si="7"/>
        <v>1.5673089704976514E-4</v>
      </c>
    </row>
    <row r="115" spans="1:21" ht="24" x14ac:dyDescent="0.25">
      <c r="A115" s="2" t="s">
        <v>200</v>
      </c>
      <c r="C115" s="1">
        <v>0</v>
      </c>
      <c r="E115" s="1">
        <v>0</v>
      </c>
      <c r="G115" s="1">
        <v>0</v>
      </c>
      <c r="I115" s="1">
        <f t="shared" si="4"/>
        <v>0</v>
      </c>
      <c r="K115" s="3">
        <f t="shared" si="5"/>
        <v>0</v>
      </c>
      <c r="M115" s="1">
        <v>0</v>
      </c>
      <c r="O115" s="1">
        <v>0</v>
      </c>
      <c r="Q115" s="1">
        <v>-96838334</v>
      </c>
      <c r="S115" s="1">
        <f t="shared" si="6"/>
        <v>-96838334</v>
      </c>
      <c r="U115" s="3">
        <f t="shared" si="7"/>
        <v>-8.3312066255408303E-6</v>
      </c>
    </row>
    <row r="116" spans="1:21" ht="24" x14ac:dyDescent="0.25">
      <c r="A116" s="2" t="s">
        <v>201</v>
      </c>
      <c r="C116" s="1">
        <v>0</v>
      </c>
      <c r="E116" s="1">
        <v>0</v>
      </c>
      <c r="G116" s="1">
        <v>0</v>
      </c>
      <c r="I116" s="1">
        <f t="shared" si="4"/>
        <v>0</v>
      </c>
      <c r="K116" s="3">
        <f t="shared" si="5"/>
        <v>0</v>
      </c>
      <c r="M116" s="1">
        <v>0</v>
      </c>
      <c r="O116" s="1">
        <v>0</v>
      </c>
      <c r="Q116" s="1">
        <v>-428634781</v>
      </c>
      <c r="S116" s="1">
        <f t="shared" si="6"/>
        <v>-428634781</v>
      </c>
      <c r="U116" s="3">
        <f t="shared" si="7"/>
        <v>-3.6876356499528822E-5</v>
      </c>
    </row>
    <row r="117" spans="1:21" ht="24" x14ac:dyDescent="0.25">
      <c r="A117" s="2" t="s">
        <v>202</v>
      </c>
      <c r="C117" s="1">
        <v>0</v>
      </c>
      <c r="E117" s="1">
        <v>0</v>
      </c>
      <c r="G117" s="1">
        <v>0</v>
      </c>
      <c r="I117" s="1">
        <f t="shared" si="4"/>
        <v>0</v>
      </c>
      <c r="K117" s="3">
        <f t="shared" si="5"/>
        <v>0</v>
      </c>
      <c r="M117" s="1">
        <v>0</v>
      </c>
      <c r="O117" s="1">
        <v>0</v>
      </c>
      <c r="Q117" s="1">
        <v>1014843642</v>
      </c>
      <c r="S117" s="1">
        <f t="shared" si="6"/>
        <v>1014843642</v>
      </c>
      <c r="U117" s="3">
        <f t="shared" si="7"/>
        <v>8.7309144270474406E-5</v>
      </c>
    </row>
    <row r="118" spans="1:21" ht="24" x14ac:dyDescent="0.25">
      <c r="A118" s="2" t="s">
        <v>203</v>
      </c>
      <c r="C118" s="1">
        <v>0</v>
      </c>
      <c r="E118" s="1">
        <v>0</v>
      </c>
      <c r="G118" s="1">
        <v>0</v>
      </c>
      <c r="I118" s="1">
        <f t="shared" si="4"/>
        <v>0</v>
      </c>
      <c r="K118" s="3">
        <f t="shared" si="5"/>
        <v>0</v>
      </c>
      <c r="M118" s="1">
        <v>0</v>
      </c>
      <c r="O118" s="1">
        <v>0</v>
      </c>
      <c r="Q118" s="1">
        <v>2264287800</v>
      </c>
      <c r="S118" s="1">
        <f t="shared" si="6"/>
        <v>2264287800</v>
      </c>
      <c r="U118" s="3">
        <f t="shared" si="7"/>
        <v>1.9480146696339564E-4</v>
      </c>
    </row>
    <row r="119" spans="1:21" ht="24" x14ac:dyDescent="0.25">
      <c r="A119" s="2" t="s">
        <v>204</v>
      </c>
      <c r="C119" s="1">
        <v>0</v>
      </c>
      <c r="E119" s="1">
        <v>0</v>
      </c>
      <c r="G119" s="1">
        <v>0</v>
      </c>
      <c r="I119" s="1">
        <f t="shared" si="4"/>
        <v>0</v>
      </c>
      <c r="K119" s="3">
        <f t="shared" si="5"/>
        <v>0</v>
      </c>
      <c r="M119" s="1">
        <v>0</v>
      </c>
      <c r="O119" s="1">
        <v>0</v>
      </c>
      <c r="Q119" s="1">
        <v>1077218885</v>
      </c>
      <c r="S119" s="1">
        <f t="shared" si="6"/>
        <v>1077218885</v>
      </c>
      <c r="U119" s="3">
        <f t="shared" si="7"/>
        <v>9.2675418309754338E-5</v>
      </c>
    </row>
    <row r="120" spans="1:21" ht="24" x14ac:dyDescent="0.25">
      <c r="A120" s="2" t="s">
        <v>205</v>
      </c>
      <c r="C120" s="1">
        <v>0</v>
      </c>
      <c r="E120" s="1">
        <v>0</v>
      </c>
      <c r="G120" s="1">
        <v>0</v>
      </c>
      <c r="I120" s="1">
        <f t="shared" si="4"/>
        <v>0</v>
      </c>
      <c r="K120" s="3">
        <f t="shared" si="5"/>
        <v>0</v>
      </c>
      <c r="M120" s="1">
        <v>0</v>
      </c>
      <c r="O120" s="1">
        <v>0</v>
      </c>
      <c r="Q120" s="1">
        <v>197466322</v>
      </c>
      <c r="S120" s="1">
        <f t="shared" si="6"/>
        <v>197466322</v>
      </c>
      <c r="U120" s="3">
        <f t="shared" si="7"/>
        <v>1.6988445197410967E-5</v>
      </c>
    </row>
    <row r="121" spans="1:21" ht="24" x14ac:dyDescent="0.25">
      <c r="A121" s="2" t="s">
        <v>206</v>
      </c>
      <c r="C121" s="1">
        <v>0</v>
      </c>
      <c r="E121" s="1">
        <v>0</v>
      </c>
      <c r="G121" s="1">
        <v>0</v>
      </c>
      <c r="I121" s="1">
        <f t="shared" si="4"/>
        <v>0</v>
      </c>
      <c r="K121" s="3">
        <f t="shared" si="5"/>
        <v>0</v>
      </c>
      <c r="M121" s="1">
        <v>0</v>
      </c>
      <c r="O121" s="1">
        <v>0</v>
      </c>
      <c r="Q121" s="1">
        <v>396374609</v>
      </c>
      <c r="S121" s="1">
        <f t="shared" si="6"/>
        <v>396374609</v>
      </c>
      <c r="U121" s="3">
        <f t="shared" si="7"/>
        <v>3.410094569261132E-5</v>
      </c>
    </row>
    <row r="122" spans="1:21" ht="24" x14ac:dyDescent="0.25">
      <c r="A122" s="2" t="s">
        <v>207</v>
      </c>
      <c r="C122" s="1">
        <v>0</v>
      </c>
      <c r="E122" s="1">
        <v>0</v>
      </c>
      <c r="G122" s="1">
        <v>0</v>
      </c>
      <c r="I122" s="1">
        <f t="shared" si="4"/>
        <v>0</v>
      </c>
      <c r="K122" s="3">
        <f t="shared" si="5"/>
        <v>0</v>
      </c>
      <c r="M122" s="1">
        <v>0</v>
      </c>
      <c r="O122" s="1">
        <v>0</v>
      </c>
      <c r="Q122" s="1">
        <v>3012959617</v>
      </c>
      <c r="S122" s="1">
        <f t="shared" si="6"/>
        <v>3012959617</v>
      </c>
      <c r="U122" s="3">
        <f t="shared" si="7"/>
        <v>2.5921128634490311E-4</v>
      </c>
    </row>
    <row r="123" spans="1:21" ht="24" x14ac:dyDescent="0.25">
      <c r="A123" s="2" t="s">
        <v>208</v>
      </c>
      <c r="C123" s="1">
        <v>0</v>
      </c>
      <c r="E123" s="1">
        <v>0</v>
      </c>
      <c r="G123" s="1">
        <v>0</v>
      </c>
      <c r="I123" s="1">
        <f t="shared" si="4"/>
        <v>0</v>
      </c>
      <c r="K123" s="3">
        <f t="shared" si="5"/>
        <v>0</v>
      </c>
      <c r="M123" s="1">
        <v>0</v>
      </c>
      <c r="O123" s="1">
        <v>0</v>
      </c>
      <c r="Q123" s="1">
        <v>59966037</v>
      </c>
      <c r="S123" s="1">
        <f t="shared" si="6"/>
        <v>59966037</v>
      </c>
      <c r="U123" s="3">
        <f t="shared" si="7"/>
        <v>5.1590049531606624E-6</v>
      </c>
    </row>
    <row r="124" spans="1:21" ht="24" x14ac:dyDescent="0.25">
      <c r="A124" s="2" t="s">
        <v>209</v>
      </c>
      <c r="C124" s="1">
        <v>0</v>
      </c>
      <c r="E124" s="1">
        <v>0</v>
      </c>
      <c r="G124" s="1">
        <v>0</v>
      </c>
      <c r="I124" s="1">
        <f t="shared" si="4"/>
        <v>0</v>
      </c>
      <c r="K124" s="3">
        <f t="shared" si="5"/>
        <v>0</v>
      </c>
      <c r="M124" s="1">
        <v>0</v>
      </c>
      <c r="O124" s="1">
        <v>0</v>
      </c>
      <c r="Q124" s="1">
        <v>-2013010097</v>
      </c>
      <c r="S124" s="1">
        <f t="shared" si="6"/>
        <v>-2013010097</v>
      </c>
      <c r="U124" s="3">
        <f t="shared" si="7"/>
        <v>-1.7318351488168922E-4</v>
      </c>
    </row>
    <row r="125" spans="1:21" ht="24" x14ac:dyDescent="0.25">
      <c r="A125" s="2" t="s">
        <v>210</v>
      </c>
      <c r="C125" s="1">
        <v>0</v>
      </c>
      <c r="E125" s="1">
        <v>0</v>
      </c>
      <c r="G125" s="1">
        <v>0</v>
      </c>
      <c r="I125" s="1">
        <f t="shared" si="4"/>
        <v>0</v>
      </c>
      <c r="K125" s="3">
        <f t="shared" si="5"/>
        <v>0</v>
      </c>
      <c r="M125" s="1">
        <v>0</v>
      </c>
      <c r="O125" s="1">
        <v>0</v>
      </c>
      <c r="Q125" s="1">
        <v>777118055</v>
      </c>
      <c r="S125" s="1">
        <f t="shared" si="6"/>
        <v>777118055</v>
      </c>
      <c r="U125" s="3">
        <f t="shared" si="7"/>
        <v>6.6857109382358884E-5</v>
      </c>
    </row>
    <row r="126" spans="1:21" ht="24" x14ac:dyDescent="0.25">
      <c r="A126" s="2" t="s">
        <v>211</v>
      </c>
      <c r="C126" s="1">
        <v>0</v>
      </c>
      <c r="E126" s="1">
        <v>0</v>
      </c>
      <c r="G126" s="1">
        <v>0</v>
      </c>
      <c r="I126" s="1">
        <f t="shared" si="4"/>
        <v>0</v>
      </c>
      <c r="K126" s="3">
        <f t="shared" si="5"/>
        <v>0</v>
      </c>
      <c r="M126" s="1">
        <v>0</v>
      </c>
      <c r="O126" s="1">
        <v>0</v>
      </c>
      <c r="Q126" s="1">
        <v>5340824</v>
      </c>
      <c r="S126" s="1">
        <f t="shared" si="6"/>
        <v>5340824</v>
      </c>
      <c r="U126" s="3">
        <f t="shared" si="7"/>
        <v>4.594823811678491E-7</v>
      </c>
    </row>
    <row r="127" spans="1:21" ht="24" x14ac:dyDescent="0.25">
      <c r="A127" s="2" t="s">
        <v>212</v>
      </c>
      <c r="C127" s="1">
        <v>0</v>
      </c>
      <c r="E127" s="1">
        <v>0</v>
      </c>
      <c r="G127" s="1">
        <v>0</v>
      </c>
      <c r="I127" s="1">
        <f t="shared" si="4"/>
        <v>0</v>
      </c>
      <c r="K127" s="3">
        <f t="shared" si="5"/>
        <v>0</v>
      </c>
      <c r="M127" s="1">
        <v>0</v>
      </c>
      <c r="O127" s="1">
        <v>0</v>
      </c>
      <c r="Q127" s="1">
        <v>5451943766</v>
      </c>
      <c r="S127" s="1">
        <f t="shared" si="6"/>
        <v>5451943766</v>
      </c>
      <c r="U127" s="3">
        <f t="shared" si="7"/>
        <v>4.6904224958450061E-4</v>
      </c>
    </row>
    <row r="128" spans="1:21" ht="24" x14ac:dyDescent="0.25">
      <c r="A128" s="2" t="s">
        <v>213</v>
      </c>
      <c r="C128" s="1">
        <v>0</v>
      </c>
      <c r="E128" s="1">
        <v>0</v>
      </c>
      <c r="G128" s="1">
        <v>0</v>
      </c>
      <c r="I128" s="1">
        <f t="shared" si="4"/>
        <v>0</v>
      </c>
      <c r="K128" s="3">
        <f t="shared" si="5"/>
        <v>0</v>
      </c>
      <c r="M128" s="1">
        <v>0</v>
      </c>
      <c r="O128" s="1">
        <v>0</v>
      </c>
      <c r="Q128" s="1">
        <v>589906309</v>
      </c>
      <c r="S128" s="1">
        <f t="shared" si="6"/>
        <v>589906309</v>
      </c>
      <c r="U128" s="3">
        <f t="shared" si="7"/>
        <v>5.0750887040137808E-5</v>
      </c>
    </row>
    <row r="129" spans="1:21" ht="24" x14ac:dyDescent="0.25">
      <c r="A129" s="2" t="s">
        <v>214</v>
      </c>
      <c r="C129" s="1">
        <v>0</v>
      </c>
      <c r="E129" s="1">
        <v>0</v>
      </c>
      <c r="G129" s="1">
        <v>0</v>
      </c>
      <c r="I129" s="1">
        <f t="shared" si="4"/>
        <v>0</v>
      </c>
      <c r="K129" s="3">
        <f t="shared" si="5"/>
        <v>0</v>
      </c>
      <c r="M129" s="1">
        <v>0</v>
      </c>
      <c r="O129" s="1">
        <v>0</v>
      </c>
      <c r="Q129" s="1">
        <v>-303244929</v>
      </c>
      <c r="S129" s="1">
        <f t="shared" si="6"/>
        <v>-303244929</v>
      </c>
      <c r="U129" s="3">
        <f t="shared" si="7"/>
        <v>-2.608880241213628E-5</v>
      </c>
    </row>
    <row r="130" spans="1:21" ht="24" x14ac:dyDescent="0.25">
      <c r="A130" s="2" t="s">
        <v>215</v>
      </c>
      <c r="C130" s="1">
        <v>0</v>
      </c>
      <c r="E130" s="1">
        <v>0</v>
      </c>
      <c r="G130" s="1">
        <v>0</v>
      </c>
      <c r="I130" s="1">
        <f t="shared" si="4"/>
        <v>0</v>
      </c>
      <c r="K130" s="3">
        <f t="shared" si="5"/>
        <v>0</v>
      </c>
      <c r="M130" s="1">
        <v>0</v>
      </c>
      <c r="O130" s="1">
        <v>0</v>
      </c>
      <c r="Q130" s="1">
        <v>282893977</v>
      </c>
      <c r="S130" s="1">
        <f t="shared" si="6"/>
        <v>282893977</v>
      </c>
      <c r="U130" s="3">
        <f t="shared" si="7"/>
        <v>2.4337966982248947E-5</v>
      </c>
    </row>
    <row r="131" spans="1:21" ht="24" x14ac:dyDescent="0.25">
      <c r="A131" s="2" t="s">
        <v>216</v>
      </c>
      <c r="C131" s="1">
        <v>0</v>
      </c>
      <c r="E131" s="1">
        <v>0</v>
      </c>
      <c r="G131" s="1">
        <v>0</v>
      </c>
      <c r="I131" s="1">
        <f t="shared" si="4"/>
        <v>0</v>
      </c>
      <c r="K131" s="3">
        <f t="shared" si="5"/>
        <v>0</v>
      </c>
      <c r="M131" s="1">
        <v>0</v>
      </c>
      <c r="O131" s="1">
        <v>0</v>
      </c>
      <c r="Q131" s="1">
        <v>-4188374566</v>
      </c>
      <c r="S131" s="1">
        <f t="shared" si="6"/>
        <v>-4188374566</v>
      </c>
      <c r="U131" s="3">
        <f t="shared" si="7"/>
        <v>-3.6033471966283418E-4</v>
      </c>
    </row>
    <row r="132" spans="1:21" ht="24" x14ac:dyDescent="0.25">
      <c r="A132" s="2" t="s">
        <v>217</v>
      </c>
      <c r="C132" s="1">
        <v>0</v>
      </c>
      <c r="E132" s="1">
        <v>0</v>
      </c>
      <c r="G132" s="1">
        <v>0</v>
      </c>
      <c r="I132" s="1">
        <f t="shared" si="4"/>
        <v>0</v>
      </c>
      <c r="K132" s="3">
        <f t="shared" si="5"/>
        <v>0</v>
      </c>
      <c r="M132" s="1">
        <v>0</v>
      </c>
      <c r="O132" s="1">
        <v>0</v>
      </c>
      <c r="Q132" s="1">
        <v>-14714336726</v>
      </c>
      <c r="S132" s="1">
        <f t="shared" si="6"/>
        <v>-14714336726</v>
      </c>
      <c r="U132" s="3">
        <f t="shared" si="7"/>
        <v>-1.2659055000067429E-3</v>
      </c>
    </row>
    <row r="133" spans="1:21" ht="24" x14ac:dyDescent="0.25">
      <c r="A133" s="2" t="s">
        <v>218</v>
      </c>
      <c r="C133" s="1">
        <v>0</v>
      </c>
      <c r="E133" s="1">
        <v>0</v>
      </c>
      <c r="G133" s="1">
        <v>0</v>
      </c>
      <c r="I133" s="1">
        <f t="shared" si="4"/>
        <v>0</v>
      </c>
      <c r="K133" s="3">
        <f t="shared" si="5"/>
        <v>0</v>
      </c>
      <c r="M133" s="1">
        <v>0</v>
      </c>
      <c r="O133" s="1">
        <v>0</v>
      </c>
      <c r="Q133" s="1">
        <v>154061679</v>
      </c>
      <c r="S133" s="1">
        <f t="shared" si="6"/>
        <v>154061679</v>
      </c>
      <c r="U133" s="3">
        <f t="shared" si="7"/>
        <v>1.3254251986891315E-5</v>
      </c>
    </row>
    <row r="134" spans="1:21" ht="24" x14ac:dyDescent="0.25">
      <c r="A134" s="2" t="s">
        <v>219</v>
      </c>
      <c r="C134" s="1">
        <v>0</v>
      </c>
      <c r="E134" s="1">
        <v>0</v>
      </c>
      <c r="G134" s="1">
        <v>0</v>
      </c>
      <c r="I134" s="1">
        <f t="shared" si="4"/>
        <v>0</v>
      </c>
      <c r="K134" s="3">
        <f t="shared" si="5"/>
        <v>0</v>
      </c>
      <c r="M134" s="1">
        <v>0</v>
      </c>
      <c r="O134" s="1">
        <v>0</v>
      </c>
      <c r="Q134" s="1">
        <v>5246551726</v>
      </c>
      <c r="S134" s="1">
        <f t="shared" si="6"/>
        <v>5246551726</v>
      </c>
      <c r="U134" s="3">
        <f t="shared" si="7"/>
        <v>4.5137193810969404E-4</v>
      </c>
    </row>
    <row r="135" spans="1:21" ht="24" x14ac:dyDescent="0.25">
      <c r="A135" s="2" t="s">
        <v>220</v>
      </c>
      <c r="C135" s="1">
        <v>0</v>
      </c>
      <c r="E135" s="1">
        <v>0</v>
      </c>
      <c r="G135" s="1">
        <v>0</v>
      </c>
      <c r="I135" s="1">
        <f t="shared" si="4"/>
        <v>0</v>
      </c>
      <c r="K135" s="3">
        <f t="shared" si="5"/>
        <v>0</v>
      </c>
      <c r="M135" s="1">
        <v>0</v>
      </c>
      <c r="O135" s="1">
        <v>0</v>
      </c>
      <c r="Q135" s="1">
        <v>2470569763</v>
      </c>
      <c r="S135" s="1">
        <f t="shared" si="6"/>
        <v>2470569763</v>
      </c>
      <c r="U135" s="3">
        <f t="shared" si="7"/>
        <v>2.1254834039551363E-4</v>
      </c>
    </row>
    <row r="136" spans="1:21" ht="24" x14ac:dyDescent="0.25">
      <c r="A136" s="2" t="s">
        <v>221</v>
      </c>
      <c r="C136" s="1">
        <v>0</v>
      </c>
      <c r="E136" s="1">
        <v>0</v>
      </c>
      <c r="G136" s="1">
        <v>0</v>
      </c>
      <c r="I136" s="1">
        <f t="shared" si="4"/>
        <v>0</v>
      </c>
      <c r="K136" s="3">
        <f t="shared" si="5"/>
        <v>0</v>
      </c>
      <c r="M136" s="1">
        <v>0</v>
      </c>
      <c r="O136" s="1">
        <v>0</v>
      </c>
      <c r="Q136" s="1">
        <v>4081687737</v>
      </c>
      <c r="S136" s="1">
        <f t="shared" si="6"/>
        <v>4081687737</v>
      </c>
      <c r="U136" s="3">
        <f t="shared" si="7"/>
        <v>3.5115622618913663E-4</v>
      </c>
    </row>
    <row r="137" spans="1:21" ht="24.75" thickBot="1" x14ac:dyDescent="0.3">
      <c r="A137" s="2" t="s">
        <v>222</v>
      </c>
      <c r="C137" s="1">
        <v>0</v>
      </c>
      <c r="E137" s="1">
        <v>0</v>
      </c>
      <c r="G137" s="1">
        <v>0</v>
      </c>
      <c r="I137" s="1">
        <f t="shared" ref="I137" si="8">+G137+E137+C137</f>
        <v>0</v>
      </c>
      <c r="K137" s="3">
        <f t="shared" ref="K137" si="9">+I137/$I$138</f>
        <v>0</v>
      </c>
      <c r="M137" s="1">
        <v>0</v>
      </c>
      <c r="O137" s="1">
        <v>0</v>
      </c>
      <c r="Q137" s="1">
        <v>1008050761</v>
      </c>
      <c r="S137" s="1">
        <f t="shared" ref="S137" si="10">+Q137+O137+M137</f>
        <v>1008050761</v>
      </c>
      <c r="U137" s="3">
        <f t="shared" ref="U137" si="11">+S137/$S$138</f>
        <v>8.6724738355419006E-5</v>
      </c>
    </row>
    <row r="138" spans="1:21" ht="24.75" thickBot="1" x14ac:dyDescent="0.3">
      <c r="A138" s="2" t="s">
        <v>112</v>
      </c>
      <c r="C138" s="4">
        <f>SUM(C8:C137)</f>
        <v>82547802154</v>
      </c>
      <c r="E138" s="4">
        <f>SUM(E8:E137)</f>
        <v>-2055116836284</v>
      </c>
      <c r="G138" s="4">
        <f>SUM(G8:G137)</f>
        <v>4729758524084</v>
      </c>
      <c r="I138" s="4">
        <f>SUM(I8:I114)</f>
        <v>2757189489954</v>
      </c>
      <c r="K138" s="5">
        <f>SUM(K8:K114)</f>
        <v>0.99999999999999978</v>
      </c>
      <c r="M138" s="4">
        <f>SUM(M8:M137)</f>
        <v>1585951862933</v>
      </c>
      <c r="O138" s="4">
        <f>SUM(O8:O137)</f>
        <v>4313685927289</v>
      </c>
      <c r="Q138" s="4">
        <f>SUM(Q8:Q137)</f>
        <v>5723928681305</v>
      </c>
      <c r="S138" s="4">
        <f>SUM(S8:S137)</f>
        <v>11623566471527</v>
      </c>
      <c r="U138" s="5">
        <f>SUM(U8:U114)</f>
        <v>0.99945397119794999</v>
      </c>
    </row>
    <row r="139" spans="1:21" ht="23.25" thickTop="1" x14ac:dyDescent="0.25">
      <c r="C139" s="1">
        <f>+C138-'درآمد سود سهام'!M31</f>
        <v>0</v>
      </c>
      <c r="E139" s="1">
        <f>+E138-'درآمد ناشی از تغییر قیمت اوراق'!I81</f>
        <v>0</v>
      </c>
      <c r="G139" s="1">
        <f>+G138-'درآمد ناشی از فروش'!I100</f>
        <v>0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workbookViewId="0">
      <selection activeCell="I20" sqref="I20"/>
    </sheetView>
  </sheetViews>
  <sheetFormatPr defaultRowHeight="22.5" x14ac:dyDescent="0.25"/>
  <cols>
    <col min="1" max="1" width="30" style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" x14ac:dyDescent="0.25">
      <c r="A3" s="12" t="s">
        <v>137</v>
      </c>
      <c r="B3" s="12" t="s">
        <v>137</v>
      </c>
      <c r="C3" s="12" t="s">
        <v>137</v>
      </c>
      <c r="D3" s="12" t="s">
        <v>137</v>
      </c>
      <c r="E3" s="12" t="s">
        <v>137</v>
      </c>
      <c r="F3" s="12" t="s">
        <v>137</v>
      </c>
      <c r="G3" s="12" t="s">
        <v>137</v>
      </c>
      <c r="H3" s="12" t="s">
        <v>137</v>
      </c>
      <c r="I3" s="12" t="s">
        <v>137</v>
      </c>
      <c r="J3" s="12" t="s">
        <v>137</v>
      </c>
      <c r="K3" s="12" t="s">
        <v>137</v>
      </c>
      <c r="L3" s="12" t="s">
        <v>137</v>
      </c>
      <c r="M3" s="12" t="s">
        <v>137</v>
      </c>
      <c r="N3" s="12" t="s">
        <v>137</v>
      </c>
      <c r="O3" s="12" t="s">
        <v>137</v>
      </c>
      <c r="P3" s="12" t="s">
        <v>137</v>
      </c>
      <c r="Q3" s="12" t="s">
        <v>137</v>
      </c>
    </row>
    <row r="4" spans="1:17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" x14ac:dyDescent="0.25">
      <c r="A6" s="11" t="s">
        <v>141</v>
      </c>
      <c r="C6" s="11" t="s">
        <v>139</v>
      </c>
      <c r="D6" s="11" t="s">
        <v>139</v>
      </c>
      <c r="E6" s="11" t="s">
        <v>139</v>
      </c>
      <c r="F6" s="11" t="s">
        <v>139</v>
      </c>
      <c r="G6" s="11" t="s">
        <v>139</v>
      </c>
      <c r="H6" s="11" t="s">
        <v>139</v>
      </c>
      <c r="I6" s="11" t="s">
        <v>139</v>
      </c>
      <c r="K6" s="11" t="s">
        <v>140</v>
      </c>
      <c r="L6" s="11" t="s">
        <v>140</v>
      </c>
      <c r="M6" s="11" t="s">
        <v>140</v>
      </c>
      <c r="N6" s="11" t="s">
        <v>140</v>
      </c>
      <c r="O6" s="11" t="s">
        <v>140</v>
      </c>
      <c r="P6" s="11" t="s">
        <v>140</v>
      </c>
      <c r="Q6" s="11" t="s">
        <v>140</v>
      </c>
    </row>
    <row r="7" spans="1:17" ht="24" x14ac:dyDescent="0.25">
      <c r="A7" s="11" t="s">
        <v>141</v>
      </c>
      <c r="C7" s="11" t="s">
        <v>188</v>
      </c>
      <c r="E7" s="11" t="s">
        <v>185</v>
      </c>
      <c r="G7" s="11" t="s">
        <v>186</v>
      </c>
      <c r="I7" s="11" t="s">
        <v>189</v>
      </c>
      <c r="K7" s="11" t="s">
        <v>188</v>
      </c>
      <c r="M7" s="11" t="s">
        <v>185</v>
      </c>
      <c r="O7" s="11" t="s">
        <v>186</v>
      </c>
      <c r="Q7" s="11" t="s">
        <v>189</v>
      </c>
    </row>
    <row r="8" spans="1:17" ht="24" x14ac:dyDescent="0.25">
      <c r="A8" s="2" t="s">
        <v>145</v>
      </c>
      <c r="C8" s="1">
        <v>0</v>
      </c>
      <c r="E8" s="1">
        <v>0</v>
      </c>
      <c r="G8" s="1">
        <v>0</v>
      </c>
      <c r="I8" s="1">
        <v>0</v>
      </c>
      <c r="K8" s="1">
        <v>930609994</v>
      </c>
      <c r="M8" s="1">
        <v>0</v>
      </c>
      <c r="O8" s="1">
        <v>421102971</v>
      </c>
      <c r="Q8" s="1">
        <v>1351712965</v>
      </c>
    </row>
    <row r="9" spans="1:17" ht="24" x14ac:dyDescent="0.25">
      <c r="A9" s="2" t="s">
        <v>112</v>
      </c>
      <c r="C9" s="8">
        <f>SUM(C8:C8)</f>
        <v>0</v>
      </c>
      <c r="E9" s="8">
        <f>SUM(E8:E8)</f>
        <v>0</v>
      </c>
      <c r="G9" s="8">
        <f>SUM(G8:G8)</f>
        <v>0</v>
      </c>
      <c r="I9" s="8">
        <f>SUM(I8:I8)</f>
        <v>0</v>
      </c>
      <c r="K9" s="4">
        <f>SUM(K8:K8)</f>
        <v>930609994</v>
      </c>
      <c r="L9" s="2"/>
      <c r="M9" s="4">
        <f>SUM(M8:M8)</f>
        <v>0</v>
      </c>
      <c r="N9" s="2"/>
      <c r="O9" s="4">
        <f>SUM(O8:O8)</f>
        <v>421102971</v>
      </c>
      <c r="P9" s="2"/>
      <c r="Q9" s="4">
        <f>SUM(Q8:Q8)</f>
        <v>1351712965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1"/>
  <sheetViews>
    <sheetView rightToLeft="1" topLeftCell="A10" workbookViewId="0">
      <selection activeCell="M99" sqref="M99"/>
    </sheetView>
  </sheetViews>
  <sheetFormatPr defaultRowHeight="22.5" x14ac:dyDescent="0.25"/>
  <cols>
    <col min="1" max="1" width="26.14062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</row>
    <row r="3" spans="1:19" ht="24" x14ac:dyDescent="0.25">
      <c r="A3" s="12" t="s">
        <v>137</v>
      </c>
      <c r="B3" s="12" t="s">
        <v>137</v>
      </c>
      <c r="C3" s="12" t="s">
        <v>137</v>
      </c>
      <c r="D3" s="12" t="s">
        <v>137</v>
      </c>
      <c r="E3" s="12" t="s">
        <v>137</v>
      </c>
      <c r="F3" s="12" t="s">
        <v>137</v>
      </c>
      <c r="G3" s="12" t="s">
        <v>137</v>
      </c>
      <c r="H3" s="12" t="s">
        <v>137</v>
      </c>
      <c r="I3" s="12" t="s">
        <v>137</v>
      </c>
      <c r="J3" s="12" t="s">
        <v>137</v>
      </c>
      <c r="K3" s="12" t="s">
        <v>137</v>
      </c>
      <c r="L3" s="12" t="s">
        <v>137</v>
      </c>
      <c r="M3" s="12" t="s">
        <v>137</v>
      </c>
      <c r="N3" s="12" t="s">
        <v>137</v>
      </c>
      <c r="O3" s="12" t="s">
        <v>137</v>
      </c>
      <c r="P3" s="12" t="s">
        <v>137</v>
      </c>
      <c r="Q3" s="12" t="s">
        <v>137</v>
      </c>
      <c r="R3" s="12" t="s">
        <v>137</v>
      </c>
      <c r="S3" s="12" t="s">
        <v>137</v>
      </c>
    </row>
    <row r="4" spans="1:19" ht="24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</row>
    <row r="6" spans="1:19" ht="24" x14ac:dyDescent="0.25">
      <c r="A6" s="11" t="s">
        <v>3</v>
      </c>
      <c r="C6" s="11" t="s">
        <v>147</v>
      </c>
      <c r="D6" s="11" t="s">
        <v>147</v>
      </c>
      <c r="E6" s="11" t="s">
        <v>147</v>
      </c>
      <c r="F6" s="11" t="s">
        <v>147</v>
      </c>
      <c r="G6" s="11" t="s">
        <v>147</v>
      </c>
      <c r="I6" s="11" t="s">
        <v>139</v>
      </c>
      <c r="J6" s="11" t="s">
        <v>139</v>
      </c>
      <c r="K6" s="11" t="s">
        <v>139</v>
      </c>
      <c r="L6" s="11" t="s">
        <v>139</v>
      </c>
      <c r="M6" s="11" t="s">
        <v>139</v>
      </c>
      <c r="O6" s="11" t="s">
        <v>140</v>
      </c>
      <c r="P6" s="11" t="s">
        <v>140</v>
      </c>
      <c r="Q6" s="11" t="s">
        <v>140</v>
      </c>
      <c r="R6" s="11" t="s">
        <v>140</v>
      </c>
      <c r="S6" s="11" t="s">
        <v>140</v>
      </c>
    </row>
    <row r="7" spans="1:19" ht="24" x14ac:dyDescent="0.25">
      <c r="A7" s="11" t="s">
        <v>3</v>
      </c>
      <c r="C7" s="11" t="s">
        <v>148</v>
      </c>
      <c r="E7" s="11" t="s">
        <v>149</v>
      </c>
      <c r="G7" s="11" t="s">
        <v>150</v>
      </c>
      <c r="I7" s="11" t="s">
        <v>151</v>
      </c>
      <c r="K7" s="11" t="s">
        <v>143</v>
      </c>
      <c r="M7" s="11" t="s">
        <v>152</v>
      </c>
      <c r="O7" s="11" t="s">
        <v>151</v>
      </c>
      <c r="Q7" s="11" t="s">
        <v>143</v>
      </c>
      <c r="S7" s="11" t="s">
        <v>152</v>
      </c>
    </row>
    <row r="8" spans="1:19" ht="24" x14ac:dyDescent="0.25">
      <c r="A8" s="2" t="s">
        <v>56</v>
      </c>
      <c r="C8" s="1" t="s">
        <v>153</v>
      </c>
      <c r="E8" s="1">
        <v>10413082</v>
      </c>
      <c r="G8" s="1">
        <v>720</v>
      </c>
      <c r="I8" s="1">
        <v>0</v>
      </c>
      <c r="K8" s="1">
        <v>0</v>
      </c>
      <c r="M8" s="1">
        <v>0</v>
      </c>
      <c r="O8" s="1">
        <v>7497419040</v>
      </c>
      <c r="Q8" s="1">
        <v>136133365</v>
      </c>
      <c r="S8" s="1">
        <v>7361285675</v>
      </c>
    </row>
    <row r="9" spans="1:19" ht="24" x14ac:dyDescent="0.25">
      <c r="A9" s="2" t="s">
        <v>86</v>
      </c>
      <c r="C9" s="1" t="s">
        <v>154</v>
      </c>
      <c r="E9" s="1">
        <v>59075843</v>
      </c>
      <c r="G9" s="1">
        <v>323</v>
      </c>
      <c r="I9" s="1">
        <v>0</v>
      </c>
      <c r="K9" s="1">
        <v>0</v>
      </c>
      <c r="M9" s="1">
        <v>0</v>
      </c>
      <c r="O9" s="1">
        <v>19081497289</v>
      </c>
      <c r="Q9" s="1">
        <v>0</v>
      </c>
      <c r="S9" s="1">
        <v>19081497289</v>
      </c>
    </row>
    <row r="10" spans="1:19" ht="24" x14ac:dyDescent="0.25">
      <c r="A10" s="2" t="s">
        <v>57</v>
      </c>
      <c r="C10" s="1" t="s">
        <v>155</v>
      </c>
      <c r="E10" s="1">
        <v>315301134</v>
      </c>
      <c r="G10" s="1">
        <v>1100</v>
      </c>
      <c r="I10" s="1">
        <v>0</v>
      </c>
      <c r="K10" s="1">
        <v>0</v>
      </c>
      <c r="M10" s="1">
        <v>0</v>
      </c>
      <c r="O10" s="1">
        <v>346831247400</v>
      </c>
      <c r="Q10" s="1">
        <v>0</v>
      </c>
      <c r="S10" s="1">
        <v>346831247400</v>
      </c>
    </row>
    <row r="11" spans="1:19" ht="24" x14ac:dyDescent="0.25">
      <c r="A11" s="2" t="s">
        <v>59</v>
      </c>
      <c r="C11" s="1" t="s">
        <v>156</v>
      </c>
      <c r="E11" s="1">
        <v>192452423</v>
      </c>
      <c r="G11" s="1">
        <v>1170</v>
      </c>
      <c r="I11" s="1">
        <v>0</v>
      </c>
      <c r="K11" s="1">
        <v>0</v>
      </c>
      <c r="M11" s="1">
        <v>0</v>
      </c>
      <c r="O11" s="1">
        <v>225169334910</v>
      </c>
      <c r="Q11" s="1">
        <v>0</v>
      </c>
      <c r="S11" s="1">
        <v>225169334910</v>
      </c>
    </row>
    <row r="12" spans="1:19" ht="24" x14ac:dyDescent="0.25">
      <c r="A12" s="2" t="s">
        <v>80</v>
      </c>
      <c r="C12" s="1" t="s">
        <v>157</v>
      </c>
      <c r="E12" s="1">
        <v>25125252</v>
      </c>
      <c r="G12" s="1">
        <v>540</v>
      </c>
      <c r="I12" s="1">
        <v>0</v>
      </c>
      <c r="K12" s="1">
        <v>0</v>
      </c>
      <c r="M12" s="1">
        <v>0</v>
      </c>
      <c r="O12" s="1">
        <v>13567636080</v>
      </c>
      <c r="Q12" s="1">
        <v>1444778873</v>
      </c>
      <c r="S12" s="1">
        <v>12122857207</v>
      </c>
    </row>
    <row r="13" spans="1:19" ht="24" x14ac:dyDescent="0.25">
      <c r="A13" s="2" t="s">
        <v>66</v>
      </c>
      <c r="C13" s="1" t="s">
        <v>158</v>
      </c>
      <c r="E13" s="1">
        <v>45140390</v>
      </c>
      <c r="G13" s="1">
        <v>3328</v>
      </c>
      <c r="I13" s="1">
        <v>0</v>
      </c>
      <c r="K13" s="1">
        <v>0</v>
      </c>
      <c r="M13" s="1">
        <v>0</v>
      </c>
      <c r="O13" s="1">
        <v>150227217920</v>
      </c>
      <c r="Q13" s="1">
        <v>4200761087</v>
      </c>
      <c r="S13" s="1">
        <v>146026456833</v>
      </c>
    </row>
    <row r="14" spans="1:19" ht="24" x14ac:dyDescent="0.25">
      <c r="A14" s="2" t="s">
        <v>65</v>
      </c>
      <c r="C14" s="1" t="s">
        <v>159</v>
      </c>
      <c r="E14" s="1">
        <v>12542356</v>
      </c>
      <c r="G14" s="1">
        <v>7650</v>
      </c>
      <c r="I14" s="1">
        <v>0</v>
      </c>
      <c r="K14" s="1">
        <v>0</v>
      </c>
      <c r="M14" s="1">
        <v>0</v>
      </c>
      <c r="O14" s="1">
        <v>95949023400</v>
      </c>
      <c r="Q14" s="1">
        <v>0</v>
      </c>
      <c r="S14" s="1">
        <v>95949023400</v>
      </c>
    </row>
    <row r="15" spans="1:19" ht="24" x14ac:dyDescent="0.25">
      <c r="A15" s="2" t="s">
        <v>90</v>
      </c>
      <c r="C15" s="1" t="s">
        <v>6</v>
      </c>
      <c r="E15" s="1">
        <v>5606317</v>
      </c>
      <c r="G15" s="1">
        <v>670</v>
      </c>
      <c r="I15" s="1">
        <v>3756232390</v>
      </c>
      <c r="K15" s="1">
        <v>263175518</v>
      </c>
      <c r="M15" s="1">
        <v>3493056872</v>
      </c>
      <c r="O15" s="1">
        <v>3756232390</v>
      </c>
      <c r="Q15" s="1">
        <v>263175518</v>
      </c>
      <c r="S15" s="1">
        <v>3493056872</v>
      </c>
    </row>
    <row r="16" spans="1:19" ht="24" x14ac:dyDescent="0.25">
      <c r="A16" s="2" t="s">
        <v>62</v>
      </c>
      <c r="C16" s="1" t="s">
        <v>160</v>
      </c>
      <c r="E16" s="1">
        <v>9291841</v>
      </c>
      <c r="G16" s="1">
        <v>4515</v>
      </c>
      <c r="I16" s="1">
        <v>41952662115</v>
      </c>
      <c r="K16" s="1">
        <v>5859034132</v>
      </c>
      <c r="M16" s="1">
        <v>36093627983</v>
      </c>
      <c r="O16" s="1">
        <v>41952662115</v>
      </c>
      <c r="Q16" s="1">
        <v>5859034132</v>
      </c>
      <c r="S16" s="1">
        <v>36093627983</v>
      </c>
    </row>
    <row r="17" spans="1:19" ht="24" x14ac:dyDescent="0.25">
      <c r="A17" s="2" t="s">
        <v>110</v>
      </c>
      <c r="C17" s="1" t="s">
        <v>135</v>
      </c>
      <c r="E17" s="1">
        <v>17787474</v>
      </c>
      <c r="G17" s="1">
        <v>370</v>
      </c>
      <c r="I17" s="1">
        <v>6581365380</v>
      </c>
      <c r="K17" s="1">
        <v>154078788</v>
      </c>
      <c r="M17" s="1">
        <v>6427286592</v>
      </c>
      <c r="O17" s="1">
        <v>6581365380</v>
      </c>
      <c r="Q17" s="1">
        <v>154078788</v>
      </c>
      <c r="S17" s="1">
        <v>6427286592</v>
      </c>
    </row>
    <row r="18" spans="1:19" ht="24" x14ac:dyDescent="0.25">
      <c r="A18" s="2" t="s">
        <v>79</v>
      </c>
      <c r="C18" s="1" t="s">
        <v>161</v>
      </c>
      <c r="E18" s="1">
        <v>32387702</v>
      </c>
      <c r="G18" s="1">
        <v>7240</v>
      </c>
      <c r="I18" s="1">
        <v>0</v>
      </c>
      <c r="K18" s="1">
        <v>0</v>
      </c>
      <c r="M18" s="1">
        <v>0</v>
      </c>
      <c r="O18" s="1">
        <v>234486962480</v>
      </c>
      <c r="Q18" s="1">
        <v>0</v>
      </c>
      <c r="S18" s="1">
        <v>234486962480</v>
      </c>
    </row>
    <row r="19" spans="1:19" ht="24" x14ac:dyDescent="0.25">
      <c r="A19" s="2" t="s">
        <v>28</v>
      </c>
      <c r="C19" s="1" t="s">
        <v>162</v>
      </c>
      <c r="E19" s="1">
        <v>3402614</v>
      </c>
      <c r="G19" s="1">
        <v>37000</v>
      </c>
      <c r="I19" s="1">
        <v>0</v>
      </c>
      <c r="K19" s="1">
        <v>0</v>
      </c>
      <c r="M19" s="1">
        <v>0</v>
      </c>
      <c r="O19" s="1">
        <v>125896718000</v>
      </c>
      <c r="Q19" s="1">
        <v>0</v>
      </c>
      <c r="S19" s="1">
        <v>125896718000</v>
      </c>
    </row>
    <row r="20" spans="1:19" ht="24" x14ac:dyDescent="0.25">
      <c r="A20" s="2" t="s">
        <v>81</v>
      </c>
      <c r="C20" s="1" t="s">
        <v>163</v>
      </c>
      <c r="E20" s="1">
        <v>27038968</v>
      </c>
      <c r="G20" s="1">
        <v>1800</v>
      </c>
      <c r="I20" s="1">
        <v>0</v>
      </c>
      <c r="K20" s="1">
        <v>0</v>
      </c>
      <c r="M20" s="1">
        <v>0</v>
      </c>
      <c r="O20" s="1">
        <v>48670142400</v>
      </c>
      <c r="Q20" s="1">
        <v>0</v>
      </c>
      <c r="S20" s="1">
        <v>48670142400</v>
      </c>
    </row>
    <row r="21" spans="1:19" ht="24" x14ac:dyDescent="0.25">
      <c r="A21" s="2" t="s">
        <v>97</v>
      </c>
      <c r="C21" s="1" t="s">
        <v>164</v>
      </c>
      <c r="E21" s="1">
        <v>99657472</v>
      </c>
      <c r="G21" s="1">
        <v>1000</v>
      </c>
      <c r="I21" s="1">
        <v>0</v>
      </c>
      <c r="K21" s="1">
        <v>0</v>
      </c>
      <c r="M21" s="1">
        <v>0</v>
      </c>
      <c r="O21" s="1">
        <v>99657472000</v>
      </c>
      <c r="Q21" s="1">
        <v>2398174460</v>
      </c>
      <c r="S21" s="1">
        <v>97259297540</v>
      </c>
    </row>
    <row r="22" spans="1:19" ht="24" x14ac:dyDescent="0.25">
      <c r="A22" s="2" t="s">
        <v>82</v>
      </c>
      <c r="C22" s="1" t="s">
        <v>165</v>
      </c>
      <c r="E22" s="1">
        <v>9859100</v>
      </c>
      <c r="G22" s="1">
        <v>1700</v>
      </c>
      <c r="I22" s="1">
        <v>0</v>
      </c>
      <c r="K22" s="1">
        <v>0</v>
      </c>
      <c r="M22" s="1">
        <v>0</v>
      </c>
      <c r="O22" s="1">
        <v>16760470000</v>
      </c>
      <c r="Q22" s="1">
        <v>2054769159</v>
      </c>
      <c r="S22" s="1">
        <v>14705700841</v>
      </c>
    </row>
    <row r="23" spans="1:19" ht="24" x14ac:dyDescent="0.25">
      <c r="A23" s="2" t="s">
        <v>30</v>
      </c>
      <c r="C23" s="1" t="s">
        <v>135</v>
      </c>
      <c r="E23" s="1">
        <v>191837</v>
      </c>
      <c r="G23" s="1">
        <v>20400</v>
      </c>
      <c r="I23" s="1">
        <v>3913474800</v>
      </c>
      <c r="K23" s="1">
        <v>18673704</v>
      </c>
      <c r="M23" s="1">
        <v>3894801096</v>
      </c>
      <c r="O23" s="1">
        <v>3913474800</v>
      </c>
      <c r="Q23" s="1">
        <v>18673704</v>
      </c>
      <c r="S23" s="1">
        <v>3894801096</v>
      </c>
    </row>
    <row r="24" spans="1:19" ht="24" x14ac:dyDescent="0.25">
      <c r="A24" s="2" t="s">
        <v>33</v>
      </c>
      <c r="C24" s="1" t="s">
        <v>166</v>
      </c>
      <c r="E24" s="1">
        <v>5401936</v>
      </c>
      <c r="G24" s="1">
        <v>5330</v>
      </c>
      <c r="I24" s="1">
        <v>28792318880</v>
      </c>
      <c r="K24" s="1">
        <v>3680738495</v>
      </c>
      <c r="M24" s="1">
        <v>25111580385</v>
      </c>
      <c r="O24" s="1">
        <v>28792318880</v>
      </c>
      <c r="Q24" s="1">
        <v>3680738495</v>
      </c>
      <c r="S24" s="1">
        <v>25111580385</v>
      </c>
    </row>
    <row r="25" spans="1:19" ht="24" x14ac:dyDescent="0.25">
      <c r="A25" s="2" t="s">
        <v>61</v>
      </c>
      <c r="C25" s="1" t="s">
        <v>167</v>
      </c>
      <c r="E25" s="1">
        <v>7589932</v>
      </c>
      <c r="G25" s="1">
        <v>1076</v>
      </c>
      <c r="I25" s="1">
        <v>8166766832</v>
      </c>
      <c r="K25" s="1">
        <v>639317606</v>
      </c>
      <c r="M25" s="1">
        <v>7527449226</v>
      </c>
      <c r="O25" s="1">
        <v>8166766832</v>
      </c>
      <c r="Q25" s="1">
        <v>639317606</v>
      </c>
      <c r="S25" s="1">
        <v>7527449226</v>
      </c>
    </row>
    <row r="26" spans="1:19" ht="24" x14ac:dyDescent="0.25">
      <c r="A26" s="2" t="s">
        <v>53</v>
      </c>
      <c r="C26" s="1" t="s">
        <v>168</v>
      </c>
      <c r="E26" s="1">
        <v>408649836</v>
      </c>
      <c r="G26" s="1">
        <v>150</v>
      </c>
      <c r="I26" s="1">
        <v>0</v>
      </c>
      <c r="K26" s="1">
        <v>0</v>
      </c>
      <c r="M26" s="1">
        <v>0</v>
      </c>
      <c r="O26" s="1">
        <v>61297475400</v>
      </c>
      <c r="Q26" s="1">
        <v>0</v>
      </c>
      <c r="S26" s="1">
        <v>61297475400</v>
      </c>
    </row>
    <row r="27" spans="1:19" ht="24" x14ac:dyDescent="0.25">
      <c r="A27" s="2" t="s">
        <v>22</v>
      </c>
      <c r="C27" s="1" t="s">
        <v>169</v>
      </c>
      <c r="E27" s="1">
        <v>6277074</v>
      </c>
      <c r="G27" s="1">
        <v>8800</v>
      </c>
      <c r="I27" s="1">
        <v>0</v>
      </c>
      <c r="K27" s="1">
        <v>0</v>
      </c>
      <c r="M27" s="1">
        <v>0</v>
      </c>
      <c r="O27" s="1">
        <v>55238251200</v>
      </c>
      <c r="Q27" s="1">
        <v>0</v>
      </c>
      <c r="S27" s="1">
        <v>55238251200</v>
      </c>
    </row>
    <row r="28" spans="1:19" ht="24" x14ac:dyDescent="0.25">
      <c r="A28" s="2" t="s">
        <v>69</v>
      </c>
      <c r="C28" s="1" t="s">
        <v>4</v>
      </c>
      <c r="E28" s="1">
        <v>21000000</v>
      </c>
      <c r="G28" s="1">
        <v>560</v>
      </c>
      <c r="I28" s="1">
        <v>0</v>
      </c>
      <c r="K28" s="1">
        <v>0</v>
      </c>
      <c r="M28" s="1">
        <v>0</v>
      </c>
      <c r="O28" s="1">
        <v>11760000000</v>
      </c>
      <c r="Q28" s="1">
        <v>0</v>
      </c>
      <c r="S28" s="1">
        <v>11760000000</v>
      </c>
    </row>
    <row r="29" spans="1:19" ht="24" x14ac:dyDescent="0.25">
      <c r="A29" s="2" t="s">
        <v>39</v>
      </c>
      <c r="C29" s="1" t="s">
        <v>157</v>
      </c>
      <c r="E29" s="1">
        <v>285750</v>
      </c>
      <c r="G29" s="1">
        <v>4400</v>
      </c>
      <c r="I29" s="1">
        <v>0</v>
      </c>
      <c r="K29" s="1">
        <v>0</v>
      </c>
      <c r="M29" s="1">
        <v>0</v>
      </c>
      <c r="O29" s="1">
        <v>1257300000</v>
      </c>
      <c r="Q29" s="1">
        <v>0</v>
      </c>
      <c r="S29" s="1">
        <v>1257300000</v>
      </c>
    </row>
    <row r="30" spans="1:19" ht="24" x14ac:dyDescent="0.25">
      <c r="A30" s="2" t="s">
        <v>40</v>
      </c>
      <c r="C30" s="1" t="s">
        <v>170</v>
      </c>
      <c r="E30" s="1">
        <v>900000</v>
      </c>
      <c r="G30" s="1">
        <v>325</v>
      </c>
      <c r="I30" s="1">
        <v>0</v>
      </c>
      <c r="K30" s="1">
        <v>0</v>
      </c>
      <c r="M30" s="1">
        <v>0</v>
      </c>
      <c r="O30" s="1">
        <v>292500000</v>
      </c>
      <c r="Q30" s="1">
        <v>1989796</v>
      </c>
      <c r="S30" s="1">
        <v>290510204</v>
      </c>
    </row>
    <row r="31" spans="1:19" ht="24" x14ac:dyDescent="0.25">
      <c r="A31" s="2" t="s">
        <v>112</v>
      </c>
      <c r="C31" s="1" t="s">
        <v>112</v>
      </c>
      <c r="E31" s="1" t="s">
        <v>112</v>
      </c>
      <c r="G31" s="1" t="s">
        <v>112</v>
      </c>
      <c r="I31" s="4">
        <f>SUM(I8:I30)</f>
        <v>93162820397</v>
      </c>
      <c r="J31" s="2"/>
      <c r="K31" s="4">
        <f>SUM(K8:K30)</f>
        <v>10615018243</v>
      </c>
      <c r="L31" s="2"/>
      <c r="M31" s="4">
        <f>SUM(M8:M30)</f>
        <v>82547802154</v>
      </c>
      <c r="N31" s="2"/>
      <c r="O31" s="4">
        <f>SUM(O8:O30)</f>
        <v>1606803487916</v>
      </c>
      <c r="P31" s="2"/>
      <c r="Q31" s="4">
        <f>SUM(Q8:Q30)</f>
        <v>20851624983</v>
      </c>
      <c r="R31" s="2"/>
      <c r="S31" s="4">
        <f>SUM(S8:S30)</f>
        <v>1585951862933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سپرده</vt:lpstr>
      <vt:lpstr>اوراق بهادار</vt:lpstr>
      <vt:lpstr>درآمدها</vt:lpstr>
      <vt:lpstr>سایر درآمدها</vt:lpstr>
      <vt:lpstr>سرمایه‌گذاری در سهام</vt:lpstr>
      <vt:lpstr>سرمایه‌گذاری در اوراق بهادار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2025-05-26T12:22:15Z</dcterms:modified>
</cp:coreProperties>
</file>