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آبان 99\تارنما\"/>
    </mc:Choice>
  </mc:AlternateContent>
  <xr:revisionPtr revIDLastSave="0" documentId="13_ncr:1_{486D2E8F-1DAB-41C7-A517-365407F8194F}" xr6:coauthVersionLast="45" xr6:coauthVersionMax="45" xr10:uidLastSave="{00000000-0000-0000-0000-000000000000}"/>
  <bookViews>
    <workbookView xWindow="-120" yWindow="-120" windowWidth="29040" windowHeight="15840" tabRatio="816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C11" i="15" l="1"/>
  <c r="C7" i="15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8" i="11"/>
  <c r="E10" i="11"/>
  <c r="E11" i="11"/>
  <c r="E12" i="11"/>
  <c r="E13" i="11"/>
  <c r="E14" i="11"/>
  <c r="E22" i="11"/>
  <c r="E23" i="11"/>
  <c r="E28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9" i="11"/>
  <c r="E8" i="11"/>
  <c r="S10" i="8"/>
  <c r="O10" i="8"/>
  <c r="Y54" i="1"/>
  <c r="E10" i="14" l="1"/>
  <c r="C10" i="14"/>
  <c r="AK31" i="3"/>
  <c r="G31" i="12"/>
  <c r="I16" i="9" l="1"/>
  <c r="I75" i="9"/>
  <c r="G75" i="9"/>
  <c r="E75" i="9"/>
  <c r="G11" i="15"/>
  <c r="E8" i="15"/>
  <c r="E9" i="15"/>
  <c r="E10" i="15"/>
  <c r="E7" i="15"/>
  <c r="G10" i="13"/>
  <c r="K10" i="13"/>
  <c r="K9" i="13"/>
  <c r="K8" i="13"/>
  <c r="G9" i="13"/>
  <c r="G8" i="13"/>
  <c r="E10" i="13"/>
  <c r="I38" i="10"/>
  <c r="G38" i="10"/>
  <c r="E38" i="10"/>
  <c r="D47" i="10"/>
  <c r="L43" i="10"/>
  <c r="L45" i="10" s="1"/>
  <c r="E54" i="1"/>
  <c r="G54" i="1"/>
  <c r="K54" i="1"/>
  <c r="O54" i="1"/>
  <c r="U54" i="1"/>
  <c r="W54" i="1"/>
  <c r="Q31" i="3"/>
  <c r="S31" i="3"/>
  <c r="W31" i="3"/>
  <c r="AA31" i="3"/>
  <c r="AG31" i="3"/>
  <c r="AI31" i="3"/>
  <c r="S11" i="6"/>
  <c r="K11" i="6"/>
  <c r="M11" i="6"/>
  <c r="O11" i="6"/>
  <c r="Q11" i="6"/>
  <c r="I12" i="7"/>
  <c r="S12" i="7"/>
  <c r="Q12" i="7"/>
  <c r="O12" i="7"/>
  <c r="M12" i="7"/>
  <c r="K12" i="7"/>
  <c r="I10" i="8"/>
  <c r="K10" i="8"/>
  <c r="M10" i="8"/>
  <c r="Q10" i="8"/>
  <c r="M75" i="9"/>
  <c r="O75" i="9"/>
  <c r="Q75" i="9"/>
  <c r="M38" i="10"/>
  <c r="O38" i="10"/>
  <c r="Q38" i="10"/>
  <c r="C65" i="11"/>
  <c r="E65" i="11"/>
  <c r="G65" i="11"/>
  <c r="I65" i="11"/>
  <c r="M65" i="11"/>
  <c r="O65" i="11"/>
  <c r="Q65" i="11"/>
  <c r="S65" i="11"/>
  <c r="C31" i="12"/>
  <c r="E31" i="12"/>
  <c r="I31" i="12"/>
  <c r="K31" i="12"/>
  <c r="M31" i="12"/>
  <c r="O31" i="12"/>
  <c r="Q31" i="12"/>
  <c r="I10" i="13"/>
  <c r="U10" i="11" l="1"/>
  <c r="U14" i="11"/>
  <c r="U18" i="11"/>
  <c r="U22" i="11"/>
  <c r="U26" i="11"/>
  <c r="U30" i="11"/>
  <c r="U34" i="11"/>
  <c r="U38" i="11"/>
  <c r="U42" i="11"/>
  <c r="U46" i="11"/>
  <c r="U50" i="11"/>
  <c r="U54" i="11"/>
  <c r="U58" i="11"/>
  <c r="U62" i="11"/>
  <c r="U12" i="11"/>
  <c r="U20" i="11"/>
  <c r="U24" i="11"/>
  <c r="U32" i="11"/>
  <c r="U40" i="11"/>
  <c r="U48" i="11"/>
  <c r="U52" i="11"/>
  <c r="U60" i="11"/>
  <c r="U9" i="11"/>
  <c r="U17" i="11"/>
  <c r="U25" i="11"/>
  <c r="U33" i="11"/>
  <c r="U41" i="11"/>
  <c r="U49" i="11"/>
  <c r="U57" i="11"/>
  <c r="U8" i="11"/>
  <c r="U11" i="11"/>
  <c r="U15" i="11"/>
  <c r="U19" i="11"/>
  <c r="U23" i="11"/>
  <c r="U27" i="11"/>
  <c r="U31" i="11"/>
  <c r="U35" i="11"/>
  <c r="U39" i="11"/>
  <c r="U43" i="11"/>
  <c r="U47" i="11"/>
  <c r="U51" i="11"/>
  <c r="U55" i="11"/>
  <c r="U59" i="11"/>
  <c r="U63" i="11"/>
  <c r="U16" i="11"/>
  <c r="U28" i="11"/>
  <c r="U36" i="11"/>
  <c r="U44" i="11"/>
  <c r="U56" i="11"/>
  <c r="U64" i="11"/>
  <c r="U13" i="11"/>
  <c r="U21" i="11"/>
  <c r="U29" i="11"/>
  <c r="U37" i="11"/>
  <c r="U45" i="11"/>
  <c r="U53" i="11"/>
  <c r="U61" i="11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8" i="11"/>
  <c r="K11" i="11"/>
  <c r="K19" i="11"/>
  <c r="K31" i="11"/>
  <c r="K39" i="11"/>
  <c r="K47" i="11"/>
  <c r="K55" i="11"/>
  <c r="K63" i="11"/>
  <c r="K12" i="11"/>
  <c r="K20" i="11"/>
  <c r="K32" i="11"/>
  <c r="K40" i="11"/>
  <c r="K48" i="11"/>
  <c r="K52" i="11"/>
  <c r="K64" i="11"/>
  <c r="K10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62" i="11"/>
  <c r="K15" i="11"/>
  <c r="K23" i="11"/>
  <c r="K27" i="11"/>
  <c r="K35" i="11"/>
  <c r="K43" i="11"/>
  <c r="K51" i="11"/>
  <c r="K59" i="11"/>
  <c r="K16" i="11"/>
  <c r="K24" i="11"/>
  <c r="K28" i="11"/>
  <c r="K36" i="11"/>
  <c r="K44" i="11"/>
  <c r="K56" i="11"/>
  <c r="K60" i="11"/>
  <c r="E11" i="15"/>
  <c r="U65" i="11" l="1"/>
  <c r="K65" i="11"/>
</calcChain>
</file>

<file path=xl/sharedStrings.xml><?xml version="1.0" encoding="utf-8"?>
<sst xmlns="http://schemas.openxmlformats.org/spreadsheetml/2006/main" count="737" uniqueCount="210">
  <si>
    <t>صندوق سرمایه‌گذاری مشترک امید توسعه</t>
  </si>
  <si>
    <t>صورت وضعیت پورتفوی</t>
  </si>
  <si>
    <t>برای ماه منتهی به 1399/08/30</t>
  </si>
  <si>
    <t>نام شرکت</t>
  </si>
  <si>
    <t>1399/07/30</t>
  </si>
  <si>
    <t>تغییرات طی دوره</t>
  </si>
  <si>
    <t>1399/08/30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</si>
  <si>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</si>
  <si>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</si>
  <si>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</si>
  <si>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</si>
  <si>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</si>
  <si>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</si>
  <si>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</si>
  <si>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</si>
  <si>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</si>
  <si>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</si>
  <si>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پارس‌ دارو</t>
  </si>
  <si>
    <t>پالایش نفت بندرعباس</t>
  </si>
  <si>
    <t>پالایش نفت تبریز</t>
  </si>
  <si>
    <t>پالایش نفت تهران</t>
  </si>
  <si>
    <t>پتروشیمی پردیس</t>
  </si>
  <si>
    <t>پتروشیمی جم</t>
  </si>
  <si>
    <t>پتروشیمی غدیر</t>
  </si>
  <si>
    <t>تامین سرمایه بانک ملت</t>
  </si>
  <si>
    <t>تامین سرمایه لوتوس پارسیان</t>
  </si>
  <si>
    <t>تامین سرمایه نوین</t>
  </si>
  <si>
    <t>تراکتورسازی‌ایران‌</t>
  </si>
  <si>
    <t>توسعه‌معادن‌وفلزات‌</t>
  </si>
  <si>
    <t>ح. سرمایه گذاری نیروگاهی ایران</t>
  </si>
  <si>
    <t>داروپخش‌ (هلدینگ‌</t>
  </si>
  <si>
    <t>زرین معدن آسیا</t>
  </si>
  <si>
    <t>س. نفت و گاز و پتروشیمی تأمین</t>
  </si>
  <si>
    <t>سخت آژند</t>
  </si>
  <si>
    <t>سرمایه گذاری دارویی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</si>
  <si>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</si>
  <si>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</si>
  <si>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</si>
  <si>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</si>
  <si>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سرمایه‌گذاری‌صندوق‌بازنشستگی‌</t>
  </si>
  <si>
    <t>سیمان‌ خزر</t>
  </si>
  <si>
    <t>سیمان‌ داراب‌</t>
  </si>
  <si>
    <t>شرکت آهن و فولاد ارفع</t>
  </si>
  <si>
    <t>صنایع پتروشیمی خلیج فارس</t>
  </si>
  <si>
    <t>صنایع پتروشیمی کرمانشاه</t>
  </si>
  <si>
    <t>فرآورده‌های‌ تزریقی‌ ایران‌</t>
  </si>
  <si>
    <t>فرآوری‌موادمعدنی‌ایران‌</t>
  </si>
  <si>
    <t>فروشگاههای زنجیره ای افق کوروش</t>
  </si>
  <si>
    <t>فولاد  خوزستان</t>
  </si>
  <si>
    <t>فولاد خراسان</t>
  </si>
  <si>
    <t>فولاد مبارکه اصفهان</t>
  </si>
  <si>
    <t>گسترش نفت و گاز پارسیان</t>
  </si>
  <si>
    <t>گلتاش‌</t>
  </si>
  <si>
    <t>لیزینگ پارسیان</t>
  </si>
  <si>
    <t>مبین انرژی خلیج فارس</t>
  </si>
  <si>
    <t>مدیریت صنعت شوینده ت.ص.بهشهر</t>
  </si>
  <si>
    <t>معدنی و صنعتی گل گهر</t>
  </si>
  <si>
    <t>ملی‌ صنایع‌ مس‌ ایران‌</t>
  </si>
  <si>
    <t>کیمیدارو</t>
  </si>
  <si>
    <t>ح . تامین سرمایه نوین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</si>
  <si>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</si>
  <si>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</si>
  <si>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</si>
  <si>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</si>
  <si>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</si>
  <si>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</si>
  <si>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</si>
  <si>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</si>
  <si>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</si>
  <si>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</si>
  <si>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</si>
  <si>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</si>
  <si>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</si>
  <si>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</si>
  <si>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</si>
  <si>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</si>
  <si>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</si>
  <si>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</si>
  <si>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</si>
  <si>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اسنادخزانه-م13بودجه97-000518</t>
  </si>
  <si>
    <t>1397/11/02</t>
  </si>
  <si>
    <t>1400/05/18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</si>
  <si>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</si>
  <si>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</si>
  <si>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</si>
  <si>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</si>
  <si>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</si>
  <si>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</si>
  <si>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</si>
  <si>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</si>
  <si>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</si>
  <si>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اسنادخزانه-م16بودجه98-010503</t>
  </si>
  <si>
    <t>1401/05/03</t>
  </si>
  <si>
    <t>اسنادخزانه-م17بودجه98-010512</t>
  </si>
  <si>
    <t>1398/11/07</t>
  </si>
  <si>
    <t>1401/05/12</t>
  </si>
  <si>
    <t>اسنادخزانه-م18بودجه97-000525</t>
  </si>
  <si>
    <t>1398/03/22</t>
  </si>
  <si>
    <t>1400/05/25</t>
  </si>
  <si>
    <t>اسنادخزانه-م18بودجه98-010614</t>
  </si>
  <si>
    <t>1398/11/12</t>
  </si>
  <si>
    <t>1401/06/14</t>
  </si>
  <si>
    <t>اسنادخزانه-م20بودجه97-000324</t>
  </si>
  <si>
    <t>1398/03/21</t>
  </si>
  <si>
    <t>1400/03/24</t>
  </si>
  <si>
    <t>اسنادخزانه-م21بودجه97-000728</t>
  </si>
  <si>
    <t>1398/03/25</t>
  </si>
  <si>
    <t>1400/07/28</t>
  </si>
  <si>
    <t>اسنادخزانه-م4بودجه97-991022</t>
  </si>
  <si>
    <t>1397/06/21</t>
  </si>
  <si>
    <t>1399/10/22</t>
  </si>
  <si>
    <t>اسنادخزانه-م4بودجه98-000421</t>
  </si>
  <si>
    <t>1398/08/28</t>
  </si>
  <si>
    <t>1400/04/21</t>
  </si>
  <si>
    <t>اسنادخزانه-م5بودجه98-000422</t>
  </si>
  <si>
    <t>1398/07/22</t>
  </si>
  <si>
    <t>1400/04/22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</si>
  <si>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</si>
  <si>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</si>
  <si>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</si>
  <si>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</si>
  <si>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</si>
  <si>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</si>
  <si>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</si>
  <si>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</si>
  <si>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</si>
  <si>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</si>
  <si>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</si>
  <si>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</si>
  <si>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دولت4-ش.خ 0008</t>
  </si>
  <si>
    <t>1399/06/04</t>
  </si>
  <si>
    <t>1400/08/04</t>
  </si>
  <si>
    <t>مرابحه عام دولت4-ش.خ 0009</t>
  </si>
  <si>
    <t>1399/06/12</t>
  </si>
  <si>
    <t>1400/09/12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</si>
  <si>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</si>
  <si>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</si>
  <si>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</si>
  <si>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</si>
  <si>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</si>
  <si>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</si>
  <si>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</si>
  <si>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</si>
  <si>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</si>
  <si>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</si>
  <si>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</si>
  <si>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</si>
  <si>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</si>
  <si>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قرض الحسنه</t>
  </si>
  <si>
    <t>1397/11/10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</si>
  <si>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</si>
  <si>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</si>
  <si>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</si>
  <si>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</si>
  <si>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</si>
  <si>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</si>
  <si>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</si>
  <si>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</si>
  <si>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</si>
  <si>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</si>
  <si>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</si>
  <si>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</si>
  <si>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</si>
  <si>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</si>
  <si>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</si>
  <si>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</si>
  <si>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</si>
  <si>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</si>
  <si>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</si>
  <si>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</si>
  <si>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</si>
  <si>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</si>
  <si>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</si>
  <si>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شیرپاستوریزه پگاه گیلان</t>
  </si>
  <si>
    <t>کشاورزی و دامپروری ملارد شیر</t>
  </si>
  <si>
    <t>توسعه‌ معادن‌ روی‌ ایران‌</t>
  </si>
  <si>
    <t>تهیه توزیع غذای دنا آفرین فدک</t>
  </si>
  <si>
    <t>ح . فولاد خراسان</t>
  </si>
  <si>
    <t>بانک صادرات ایران</t>
  </si>
  <si>
    <t>سکه تمام بهارتحویل1روزه صادرات</t>
  </si>
  <si>
    <t>توسعه و عمران امید</t>
  </si>
  <si>
    <t>بانک  آینده</t>
  </si>
  <si>
    <t>ح . سرمایه گذاری صدرتامین</t>
  </si>
  <si>
    <t>سرمایه گذاری مالی سپهرصادرات</t>
  </si>
  <si>
    <t>سکه تمام بهارتحویلی 1روزه رفاه</t>
  </si>
  <si>
    <t>اسنادخزانه-م3بودجه97-990721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</si>
  <si>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</si>
  <si>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</si>
  <si>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</si>
  <si>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</si>
  <si>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</si>
  <si>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</si>
  <si>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</si>
  <si>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</si>
  <si>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</si>
  <si>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</si>
  <si>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</si>
  <si>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</si>
  <si>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</si>
  <si>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</si>
  <si>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</si>
  <si>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                       </t>
  </si>
  <si>
    <t>1399/08/01</t>
  </si>
  <si>
    <t>سایر درآمد ها</t>
  </si>
  <si>
    <t>سایر درآمدهای تنزیل سود سهام</t>
  </si>
  <si>
    <t>1398/09/24</t>
  </si>
  <si>
    <t>سرمایه گذاری توسعه معادن و فلزات</t>
  </si>
  <si>
    <t>1399/04/19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</si>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</sst>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-;\(#,##0\)"/>
    <numFmt numFmtId="166" formatCode="_(* #,##0_);_(* \(#,##0\);_(* &quot;-&quot;??_);_(@_)"/>
  </numFmts>
  <fonts count="9" x14ac:knownFonts="1">
    <font>
      <sz val="11"/>
      <name val="Calibri"/>
    </font>
    <font>
      <sz val="11"/>
      <name val="Calibri"/>
      <family val="2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10" fontId="2" fillId="0" borderId="0" xfId="0" applyNumberFormat="1" applyFont="1"/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10" fontId="6" fillId="0" borderId="2" xfId="2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3" fontId="8" fillId="0" borderId="0" xfId="0" applyNumberFormat="1" applyFont="1"/>
    <xf numFmtId="0" fontId="6" fillId="0" borderId="0" xfId="0" applyFont="1" applyBorder="1" applyAlignment="1">
      <alignment horizontal="center" vertical="center"/>
    </xf>
    <xf numFmtId="3" fontId="2" fillId="0" borderId="0" xfId="0" applyNumberFormat="1" applyFont="1" applyBorder="1"/>
    <xf numFmtId="3" fontId="6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165" fontId="2" fillId="0" borderId="0" xfId="0" applyNumberFormat="1" applyFont="1"/>
    <xf numFmtId="3" fontId="6" fillId="0" borderId="3" xfId="0" applyNumberFormat="1" applyFont="1" applyBorder="1" applyAlignment="1">
      <alignment horizontal="center" vertical="center"/>
    </xf>
    <xf numFmtId="10" fontId="2" fillId="0" borderId="0" xfId="2" applyNumberFormat="1" applyFont="1"/>
    <xf numFmtId="10" fontId="2" fillId="0" borderId="0" xfId="2" applyNumberFormat="1" applyFont="1" applyAlignment="1">
      <alignment horizontal="center"/>
    </xf>
    <xf numFmtId="0" fontId="2" fillId="0" borderId="0" xfId="0" applyFont="1" applyAlignment="1">
      <alignment horizontal="right"/>
    </xf>
    <xf numFmtId="166" fontId="2" fillId="0" borderId="0" xfId="1" applyNumberFormat="1" applyFont="1"/>
    <xf numFmtId="166" fontId="2" fillId="0" borderId="0" xfId="0" applyNumberFormat="1" applyFont="1"/>
    <xf numFmtId="3" fontId="6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/>
    <xf numFmtId="165" fontId="6" fillId="0" borderId="2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/>
    <xf numFmtId="0" fontId="2" fillId="0" borderId="4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64" fontId="2" fillId="0" borderId="0" xfId="1" applyFont="1" applyBorder="1"/>
    <xf numFmtId="166" fontId="2" fillId="0" borderId="0" xfId="1" applyNumberFormat="1" applyFont="1" applyBorder="1"/>
    <xf numFmtId="0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0" fontId="2" fillId="0" borderId="0" xfId="2" applyNumberFormat="1" applyFont="1" applyBorder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11</xdr:col>
      <xdr:colOff>492126</xdr:colOff>
      <xdr:row>39</xdr:row>
      <xdr:rowOff>67721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D00745-F798-44C1-A8F8-2CAA71E5C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520124" y="0"/>
          <a:ext cx="7127875" cy="7497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87378-DC71-47CE-8913-258A0CC2CB78}">
  <dimension ref="A1"/>
  <sheetViews>
    <sheetView rightToLeft="1" tabSelected="1" view="pageBreakPreview" zoomScale="90" zoomScaleNormal="100" zoomScaleSheetLayoutView="9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67"/>
  <sheetViews>
    <sheetView rightToLeft="1" topLeftCell="A49" workbookViewId="0">
      <selection activeCell="Q71" sqref="Q71"/>
    </sheetView>
  </sheetViews>
  <sheetFormatPr defaultRowHeight="21.75" x14ac:dyDescent="0.5"/>
  <cols>
    <col min="1" max="1" width="29" style="1" bestFit="1" customWidth="1"/>
    <col min="2" max="2" width="1" style="1" customWidth="1"/>
    <col min="3" max="3" width="17" style="1" bestFit="1" customWidth="1"/>
    <col min="4" max="4" width="1" style="1" customWidth="1"/>
    <col min="5" max="5" width="20" style="1" bestFit="1" customWidth="1"/>
    <col min="6" max="6" width="1" style="1" customWidth="1"/>
    <col min="7" max="7" width="19.570312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22.85546875" style="1" bestFit="1" customWidth="1"/>
    <col min="12" max="12" width="2.42578125" style="1" customWidth="1"/>
    <col min="13" max="13" width="17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23.140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3" ht="22.5" x14ac:dyDescent="0.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3" ht="22.5" x14ac:dyDescent="0.5">
      <c r="A3" s="47" t="s">
        <v>153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1:23" ht="22.5" x14ac:dyDescent="0.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6" spans="1:23" ht="24" x14ac:dyDescent="0.5">
      <c r="A6" s="45" t="s">
        <v>3</v>
      </c>
      <c r="B6" s="5"/>
      <c r="C6" s="46" t="s">
        <v>155</v>
      </c>
      <c r="D6" s="46" t="s">
        <v>155</v>
      </c>
      <c r="E6" s="46" t="s">
        <v>155</v>
      </c>
      <c r="F6" s="46" t="s">
        <v>155</v>
      </c>
      <c r="G6" s="46" t="s">
        <v>155</v>
      </c>
      <c r="H6" s="46" t="s">
        <v>155</v>
      </c>
      <c r="I6" s="46" t="s">
        <v>155</v>
      </c>
      <c r="J6" s="46" t="s">
        <v>155</v>
      </c>
      <c r="K6" s="46" t="s">
        <v>155</v>
      </c>
      <c r="L6" s="5"/>
      <c r="M6" s="46" t="s">
        <v>156</v>
      </c>
      <c r="N6" s="46" t="s">
        <v>156</v>
      </c>
      <c r="O6" s="46" t="s">
        <v>156</v>
      </c>
      <c r="P6" s="46" t="s">
        <v>156</v>
      </c>
      <c r="Q6" s="46" t="s">
        <v>156</v>
      </c>
      <c r="R6" s="46" t="s">
        <v>156</v>
      </c>
      <c r="S6" s="46" t="s">
        <v>156</v>
      </c>
      <c r="T6" s="46" t="s">
        <v>156</v>
      </c>
      <c r="U6" s="46" t="s">
        <v>156</v>
      </c>
    </row>
    <row r="7" spans="1:23" ht="24" x14ac:dyDescent="0.5">
      <c r="A7" s="46" t="s">
        <v>3</v>
      </c>
      <c r="B7" s="5"/>
      <c r="C7" s="6" t="s">
        <v>186</v>
      </c>
      <c r="D7" s="5"/>
      <c r="E7" s="6" t="s">
        <v>187</v>
      </c>
      <c r="F7" s="5"/>
      <c r="G7" s="6" t="s">
        <v>188</v>
      </c>
      <c r="H7" s="5"/>
      <c r="I7" s="6" t="s">
        <v>141</v>
      </c>
      <c r="J7" s="5"/>
      <c r="K7" s="6" t="s">
        <v>189</v>
      </c>
      <c r="L7" s="5"/>
      <c r="M7" s="6" t="s">
        <v>186</v>
      </c>
      <c r="N7" s="5"/>
      <c r="O7" s="6" t="s">
        <v>187</v>
      </c>
      <c r="P7" s="5"/>
      <c r="Q7" s="6" t="s">
        <v>188</v>
      </c>
      <c r="R7" s="5"/>
      <c r="S7" s="6" t="s">
        <v>141</v>
      </c>
      <c r="T7" s="5"/>
      <c r="U7" s="6" t="s">
        <v>189</v>
      </c>
    </row>
    <row r="8" spans="1:23" x14ac:dyDescent="0.5">
      <c r="A8" s="1" t="s">
        <v>28</v>
      </c>
      <c r="C8" s="21">
        <v>0</v>
      </c>
      <c r="D8" s="31"/>
      <c r="E8" s="21">
        <f>VLOOKUP(A8,'درآمد ناشی از تغییر قیمت اوراق'!1:1048576,9,0)</f>
        <v>-80504944024</v>
      </c>
      <c r="F8" s="31"/>
      <c r="G8" s="21">
        <v>-12907048003</v>
      </c>
      <c r="H8" s="31"/>
      <c r="I8" s="21">
        <f>C8+E8+G8</f>
        <v>-93411992027</v>
      </c>
      <c r="J8" s="31"/>
      <c r="K8" s="26">
        <f>I8/$I$65</f>
        <v>9.27402138330541E-2</v>
      </c>
      <c r="L8" s="31"/>
      <c r="M8" s="21">
        <v>293381400</v>
      </c>
      <c r="N8" s="31"/>
      <c r="O8" s="21">
        <v>-160045240976</v>
      </c>
      <c r="P8" s="31"/>
      <c r="Q8" s="21">
        <v>-12907048003</v>
      </c>
      <c r="R8" s="31"/>
      <c r="S8" s="21">
        <f>M8+O8+Q8</f>
        <v>-172658907579</v>
      </c>
      <c r="T8" s="31"/>
      <c r="U8" s="26">
        <f>S8/$S$65</f>
        <v>5.6447779960194941E-2</v>
      </c>
    </row>
    <row r="9" spans="1:23" x14ac:dyDescent="0.5">
      <c r="A9" s="1" t="s">
        <v>20</v>
      </c>
      <c r="C9" s="21">
        <v>0</v>
      </c>
      <c r="D9" s="31"/>
      <c r="E9" s="21">
        <f>VLOOKUP(A9,'درآمد ناشی از تغییر قیمت اوراق'!A:Q,9,0)</f>
        <v>-8923131274</v>
      </c>
      <c r="F9" s="31"/>
      <c r="G9" s="21">
        <v>-16223</v>
      </c>
      <c r="H9" s="31"/>
      <c r="I9" s="21">
        <f t="shared" ref="I9:I64" si="0">C9+E9+G9</f>
        <v>-8923147497</v>
      </c>
      <c r="J9" s="31"/>
      <c r="K9" s="26">
        <f t="shared" ref="K9:K64" si="1">I9/$I$65</f>
        <v>8.8589761226424667E-3</v>
      </c>
      <c r="L9" s="26"/>
      <c r="M9" s="21">
        <v>0</v>
      </c>
      <c r="N9" s="31"/>
      <c r="O9" s="21">
        <v>-15475397964</v>
      </c>
      <c r="P9" s="31"/>
      <c r="Q9" s="21">
        <v>2272178083</v>
      </c>
      <c r="R9" s="31"/>
      <c r="S9" s="21">
        <v>-13203219881</v>
      </c>
      <c r="T9" s="31"/>
      <c r="U9" s="26">
        <f t="shared" ref="U9:U64" si="2">S9/$S$65</f>
        <v>4.3165595164428514E-3</v>
      </c>
      <c r="W9" s="25"/>
    </row>
    <row r="10" spans="1:23" x14ac:dyDescent="0.5">
      <c r="A10" s="1" t="s">
        <v>19</v>
      </c>
      <c r="C10" s="21">
        <v>0</v>
      </c>
      <c r="D10" s="31"/>
      <c r="E10" s="21">
        <f>VLOOKUP(A10,'درآمد ناشی از تغییر قیمت اوراق'!A:Q,9,0)</f>
        <v>-116325610958</v>
      </c>
      <c r="F10" s="31"/>
      <c r="G10" s="21">
        <v>-43270432286</v>
      </c>
      <c r="H10" s="31"/>
      <c r="I10" s="21">
        <f t="shared" si="0"/>
        <v>-159596043244</v>
      </c>
      <c r="J10" s="31"/>
      <c r="K10" s="26">
        <f t="shared" si="1"/>
        <v>0.15844829829857182</v>
      </c>
      <c r="L10" s="26"/>
      <c r="M10" s="21">
        <v>0</v>
      </c>
      <c r="N10" s="31"/>
      <c r="O10" s="21">
        <v>-347104605668</v>
      </c>
      <c r="P10" s="31"/>
      <c r="Q10" s="21">
        <v>-100148009813</v>
      </c>
      <c r="R10" s="31"/>
      <c r="S10" s="21">
        <v>-447252615481</v>
      </c>
      <c r="T10" s="31"/>
      <c r="U10" s="26">
        <f t="shared" si="2"/>
        <v>0.14622134229444073</v>
      </c>
      <c r="W10" s="25"/>
    </row>
    <row r="11" spans="1:23" x14ac:dyDescent="0.5">
      <c r="A11" s="1" t="s">
        <v>50</v>
      </c>
      <c r="C11" s="21">
        <v>0</v>
      </c>
      <c r="D11" s="31"/>
      <c r="E11" s="21">
        <f>VLOOKUP(A11,'درآمد ناشی از تغییر قیمت اوراق'!A:Q,9,0)</f>
        <v>276438597</v>
      </c>
      <c r="F11" s="31"/>
      <c r="G11" s="21">
        <v>-13712051123</v>
      </c>
      <c r="H11" s="31"/>
      <c r="I11" s="21">
        <f t="shared" si="0"/>
        <v>-13435612526</v>
      </c>
      <c r="J11" s="31"/>
      <c r="K11" s="26">
        <f t="shared" si="1"/>
        <v>1.333898947663109E-2</v>
      </c>
      <c r="L11" s="26"/>
      <c r="M11" s="21">
        <v>0</v>
      </c>
      <c r="N11" s="31"/>
      <c r="O11" s="21">
        <v>-446067872643</v>
      </c>
      <c r="P11" s="31"/>
      <c r="Q11" s="21">
        <v>-39695215714</v>
      </c>
      <c r="R11" s="31"/>
      <c r="S11" s="21">
        <v>-485763088357</v>
      </c>
      <c r="T11" s="31"/>
      <c r="U11" s="26">
        <f t="shared" si="2"/>
        <v>0.15881166114649803</v>
      </c>
      <c r="W11" s="25"/>
    </row>
    <row r="12" spans="1:23" x14ac:dyDescent="0.5">
      <c r="A12" s="1" t="s">
        <v>18</v>
      </c>
      <c r="C12" s="21">
        <v>0</v>
      </c>
      <c r="D12" s="31"/>
      <c r="E12" s="21">
        <f>VLOOKUP(A12,'درآمد ناشی از تغییر قیمت اوراق'!A:Q,9,0)</f>
        <v>-276116098750</v>
      </c>
      <c r="F12" s="31"/>
      <c r="G12" s="21">
        <v>-130794931223</v>
      </c>
      <c r="H12" s="31"/>
      <c r="I12" s="21">
        <f t="shared" si="0"/>
        <v>-406911029973</v>
      </c>
      <c r="J12" s="31"/>
      <c r="K12" s="26">
        <f t="shared" si="1"/>
        <v>0.40398470380351936</v>
      </c>
      <c r="L12" s="26"/>
      <c r="M12" s="21">
        <v>0</v>
      </c>
      <c r="N12" s="31"/>
      <c r="O12" s="21">
        <v>-622437316326</v>
      </c>
      <c r="P12" s="31"/>
      <c r="Q12" s="21">
        <v>-167925389637</v>
      </c>
      <c r="R12" s="31"/>
      <c r="S12" s="21">
        <v>-790362705963</v>
      </c>
      <c r="T12" s="31"/>
      <c r="U12" s="26">
        <f t="shared" si="2"/>
        <v>0.25839512562959122</v>
      </c>
      <c r="W12" s="25"/>
    </row>
    <row r="13" spans="1:23" x14ac:dyDescent="0.5">
      <c r="A13" s="1" t="s">
        <v>43</v>
      </c>
      <c r="C13" s="21">
        <v>0</v>
      </c>
      <c r="D13" s="31"/>
      <c r="E13" s="21">
        <f>VLOOKUP(A13,'درآمد ناشی از تغییر قیمت اوراق'!A:Q,9,0)</f>
        <v>-601599049</v>
      </c>
      <c r="F13" s="31"/>
      <c r="G13" s="21">
        <v>-1848429945</v>
      </c>
      <c r="H13" s="31"/>
      <c r="I13" s="21">
        <f t="shared" si="0"/>
        <v>-2450028994</v>
      </c>
      <c r="J13" s="31"/>
      <c r="K13" s="26">
        <f t="shared" si="1"/>
        <v>2.4324094569685159E-3</v>
      </c>
      <c r="L13" s="26"/>
      <c r="M13" s="21">
        <v>295800000</v>
      </c>
      <c r="N13" s="31"/>
      <c r="O13" s="21">
        <v>-1672986172</v>
      </c>
      <c r="P13" s="31"/>
      <c r="Q13" s="21">
        <v>-3940588563</v>
      </c>
      <c r="R13" s="31"/>
      <c r="S13" s="21">
        <v>-5317774735</v>
      </c>
      <c r="T13" s="31"/>
      <c r="U13" s="26">
        <f t="shared" si="2"/>
        <v>1.7385525156402273E-3</v>
      </c>
      <c r="W13" s="25"/>
    </row>
    <row r="14" spans="1:23" x14ac:dyDescent="0.5">
      <c r="A14" s="1" t="s">
        <v>16</v>
      </c>
      <c r="C14" s="21">
        <v>0</v>
      </c>
      <c r="D14" s="31"/>
      <c r="E14" s="21">
        <f>VLOOKUP(A14,'درآمد ناشی از تغییر قیمت اوراق'!A:Q,9,0)</f>
        <v>-5361266502</v>
      </c>
      <c r="F14" s="31"/>
      <c r="G14" s="21">
        <v>-15953038346</v>
      </c>
      <c r="H14" s="31"/>
      <c r="I14" s="21">
        <f t="shared" si="0"/>
        <v>-21314304848</v>
      </c>
      <c r="J14" s="31"/>
      <c r="K14" s="26">
        <f t="shared" si="1"/>
        <v>2.1161021689111117E-2</v>
      </c>
      <c r="L14" s="26"/>
      <c r="M14" s="21">
        <v>0</v>
      </c>
      <c r="N14" s="31"/>
      <c r="O14" s="21">
        <v>-33492951310</v>
      </c>
      <c r="P14" s="31"/>
      <c r="Q14" s="21">
        <v>2416677135</v>
      </c>
      <c r="R14" s="31"/>
      <c r="S14" s="21">
        <v>-31076274175</v>
      </c>
      <c r="T14" s="31"/>
      <c r="U14" s="26">
        <f t="shared" si="2"/>
        <v>1.0159838905562758E-2</v>
      </c>
      <c r="W14" s="25"/>
    </row>
    <row r="15" spans="1:23" x14ac:dyDescent="0.5">
      <c r="A15" s="1" t="s">
        <v>173</v>
      </c>
      <c r="C15" s="21">
        <v>0</v>
      </c>
      <c r="D15" s="31"/>
      <c r="E15" s="21">
        <v>0</v>
      </c>
      <c r="F15" s="31"/>
      <c r="G15" s="21">
        <v>0</v>
      </c>
      <c r="H15" s="31"/>
      <c r="I15" s="21">
        <f t="shared" si="0"/>
        <v>0</v>
      </c>
      <c r="J15" s="31"/>
      <c r="K15" s="26">
        <f t="shared" si="1"/>
        <v>0</v>
      </c>
      <c r="L15" s="26"/>
      <c r="M15" s="21">
        <v>0</v>
      </c>
      <c r="N15" s="31"/>
      <c r="O15" s="21">
        <v>0</v>
      </c>
      <c r="P15" s="31"/>
      <c r="Q15" s="21">
        <v>140709954</v>
      </c>
      <c r="R15" s="31"/>
      <c r="S15" s="21">
        <v>140709954</v>
      </c>
      <c r="T15" s="31"/>
      <c r="U15" s="26">
        <f t="shared" si="2"/>
        <v>-4.6002633938633858E-5</v>
      </c>
      <c r="W15" s="25"/>
    </row>
    <row r="16" spans="1:23" x14ac:dyDescent="0.5">
      <c r="A16" s="1" t="s">
        <v>174</v>
      </c>
      <c r="C16" s="21">
        <v>0</v>
      </c>
      <c r="D16" s="31"/>
      <c r="E16" s="21">
        <v>0</v>
      </c>
      <c r="F16" s="31"/>
      <c r="G16" s="21"/>
      <c r="H16" s="31"/>
      <c r="I16" s="21">
        <f t="shared" si="0"/>
        <v>0</v>
      </c>
      <c r="J16" s="31"/>
      <c r="K16" s="26">
        <f t="shared" si="1"/>
        <v>0</v>
      </c>
      <c r="L16" s="26"/>
      <c r="M16" s="21">
        <v>0</v>
      </c>
      <c r="N16" s="31"/>
      <c r="O16" s="21">
        <v>0</v>
      </c>
      <c r="P16" s="31"/>
      <c r="Q16" s="21">
        <v>305741872</v>
      </c>
      <c r="R16" s="31"/>
      <c r="S16" s="21">
        <v>305741872</v>
      </c>
      <c r="T16" s="31"/>
      <c r="U16" s="26">
        <f t="shared" si="2"/>
        <v>-9.9956904380259053E-5</v>
      </c>
      <c r="W16" s="25"/>
    </row>
    <row r="17" spans="1:23" x14ac:dyDescent="0.5">
      <c r="A17" s="1" t="s">
        <v>175</v>
      </c>
      <c r="C17" s="21">
        <v>0</v>
      </c>
      <c r="D17" s="31"/>
      <c r="E17" s="21">
        <v>0</v>
      </c>
      <c r="F17" s="31"/>
      <c r="G17" s="21">
        <v>0</v>
      </c>
      <c r="H17" s="31"/>
      <c r="I17" s="21">
        <f t="shared" si="0"/>
        <v>0</v>
      </c>
      <c r="J17" s="31"/>
      <c r="K17" s="26">
        <f t="shared" si="1"/>
        <v>0</v>
      </c>
      <c r="L17" s="26"/>
      <c r="M17" s="21">
        <v>0</v>
      </c>
      <c r="N17" s="31"/>
      <c r="O17" s="21">
        <v>0</v>
      </c>
      <c r="P17" s="31"/>
      <c r="Q17" s="21">
        <v>-13847073</v>
      </c>
      <c r="R17" s="31"/>
      <c r="S17" s="21">
        <v>-13847073</v>
      </c>
      <c r="T17" s="31"/>
      <c r="U17" s="26">
        <f t="shared" si="2"/>
        <v>4.5270559205821399E-6</v>
      </c>
      <c r="W17" s="25"/>
    </row>
    <row r="18" spans="1:23" x14ac:dyDescent="0.5">
      <c r="A18" s="1" t="s">
        <v>176</v>
      </c>
      <c r="C18" s="21">
        <v>0</v>
      </c>
      <c r="D18" s="31"/>
      <c r="E18" s="21">
        <v>0</v>
      </c>
      <c r="F18" s="31"/>
      <c r="G18" s="21">
        <v>0</v>
      </c>
      <c r="H18" s="31"/>
      <c r="I18" s="21">
        <f t="shared" si="0"/>
        <v>0</v>
      </c>
      <c r="J18" s="31"/>
      <c r="K18" s="26">
        <f t="shared" si="1"/>
        <v>0</v>
      </c>
      <c r="L18" s="26"/>
      <c r="M18" s="21">
        <v>0</v>
      </c>
      <c r="N18" s="31"/>
      <c r="O18" s="21">
        <v>0</v>
      </c>
      <c r="P18" s="31"/>
      <c r="Q18" s="21">
        <v>1799689388</v>
      </c>
      <c r="R18" s="31"/>
      <c r="S18" s="21">
        <v>1799689388</v>
      </c>
      <c r="T18" s="31"/>
      <c r="U18" s="26">
        <f t="shared" si="2"/>
        <v>-5.8837665542416421E-4</v>
      </c>
      <c r="W18" s="25"/>
    </row>
    <row r="19" spans="1:23" x14ac:dyDescent="0.5">
      <c r="A19" s="1" t="s">
        <v>177</v>
      </c>
      <c r="C19" s="21">
        <v>0</v>
      </c>
      <c r="D19" s="31"/>
      <c r="E19" s="21">
        <v>0</v>
      </c>
      <c r="F19" s="31"/>
      <c r="G19" s="21">
        <v>0</v>
      </c>
      <c r="H19" s="31"/>
      <c r="I19" s="21">
        <f t="shared" si="0"/>
        <v>0</v>
      </c>
      <c r="J19" s="31"/>
      <c r="K19" s="26">
        <f t="shared" si="1"/>
        <v>0</v>
      </c>
      <c r="L19" s="26"/>
      <c r="M19" s="21">
        <v>0</v>
      </c>
      <c r="N19" s="31"/>
      <c r="O19" s="21">
        <v>0</v>
      </c>
      <c r="P19" s="31"/>
      <c r="Q19" s="21">
        <v>5960129720</v>
      </c>
      <c r="R19" s="31"/>
      <c r="S19" s="21">
        <v>5960129720</v>
      </c>
      <c r="T19" s="31"/>
      <c r="U19" s="26">
        <f t="shared" si="2"/>
        <v>-1.9485591313314788E-3</v>
      </c>
      <c r="W19" s="25"/>
    </row>
    <row r="20" spans="1:23" x14ac:dyDescent="0.5">
      <c r="A20" s="1" t="s">
        <v>178</v>
      </c>
      <c r="C20" s="21">
        <v>0</v>
      </c>
      <c r="D20" s="31"/>
      <c r="E20" s="21">
        <v>0</v>
      </c>
      <c r="F20" s="31"/>
      <c r="G20" s="21">
        <v>0</v>
      </c>
      <c r="H20" s="31"/>
      <c r="I20" s="21">
        <f t="shared" si="0"/>
        <v>0</v>
      </c>
      <c r="J20" s="31"/>
      <c r="K20" s="26">
        <f t="shared" si="1"/>
        <v>0</v>
      </c>
      <c r="L20" s="26"/>
      <c r="M20" s="21">
        <v>0</v>
      </c>
      <c r="N20" s="31"/>
      <c r="O20" s="21">
        <v>0</v>
      </c>
      <c r="P20" s="31"/>
      <c r="Q20" s="21">
        <v>-1239698765</v>
      </c>
      <c r="R20" s="31"/>
      <c r="S20" s="21">
        <v>-1239698765</v>
      </c>
      <c r="T20" s="31"/>
      <c r="U20" s="26">
        <f t="shared" si="2"/>
        <v>4.0529761299240764E-4</v>
      </c>
      <c r="W20" s="25"/>
    </row>
    <row r="21" spans="1:23" x14ac:dyDescent="0.5">
      <c r="A21" s="1" t="s">
        <v>179</v>
      </c>
      <c r="C21" s="21">
        <v>0</v>
      </c>
      <c r="D21" s="31"/>
      <c r="E21" s="21">
        <v>0</v>
      </c>
      <c r="F21" s="31"/>
      <c r="G21" s="21">
        <v>0</v>
      </c>
      <c r="H21" s="31"/>
      <c r="I21" s="21">
        <f t="shared" si="0"/>
        <v>0</v>
      </c>
      <c r="J21" s="31"/>
      <c r="K21" s="26">
        <f t="shared" si="1"/>
        <v>0</v>
      </c>
      <c r="L21" s="26"/>
      <c r="M21" s="21">
        <v>0</v>
      </c>
      <c r="N21" s="31"/>
      <c r="O21" s="21">
        <v>0</v>
      </c>
      <c r="P21" s="31"/>
      <c r="Q21" s="21">
        <v>722526816</v>
      </c>
      <c r="R21" s="31"/>
      <c r="S21" s="21">
        <v>722526816</v>
      </c>
      <c r="T21" s="31"/>
      <c r="U21" s="26">
        <f t="shared" si="2"/>
        <v>-2.3621737966949134E-4</v>
      </c>
      <c r="W21" s="25"/>
    </row>
    <row r="22" spans="1:23" x14ac:dyDescent="0.5">
      <c r="A22" s="1" t="s">
        <v>35</v>
      </c>
      <c r="C22" s="21">
        <v>0</v>
      </c>
      <c r="D22" s="31"/>
      <c r="E22" s="21">
        <f>VLOOKUP(A22,'درآمد ناشی از تغییر قیمت اوراق'!A:Q,9,0)</f>
        <v>-2030500486</v>
      </c>
      <c r="F22" s="31"/>
      <c r="G22" s="21">
        <v>0</v>
      </c>
      <c r="H22" s="31"/>
      <c r="I22" s="21">
        <f t="shared" si="0"/>
        <v>-2030500486</v>
      </c>
      <c r="J22" s="31"/>
      <c r="K22" s="26">
        <f t="shared" si="1"/>
        <v>2.0158980145218511E-3</v>
      </c>
      <c r="L22" s="26"/>
      <c r="M22" s="21">
        <v>0</v>
      </c>
      <c r="N22" s="31"/>
      <c r="O22" s="21">
        <v>15208142877</v>
      </c>
      <c r="P22" s="31"/>
      <c r="Q22" s="21">
        <v>111339472</v>
      </c>
      <c r="R22" s="31"/>
      <c r="S22" s="21">
        <v>15319482349</v>
      </c>
      <c r="T22" s="31"/>
      <c r="U22" s="26">
        <f t="shared" si="2"/>
        <v>-5.0084341483787971E-3</v>
      </c>
      <c r="W22" s="25"/>
    </row>
    <row r="23" spans="1:23" x14ac:dyDescent="0.5">
      <c r="A23" s="1" t="s">
        <v>46</v>
      </c>
      <c r="C23" s="21">
        <v>0</v>
      </c>
      <c r="D23" s="31"/>
      <c r="E23" s="21">
        <f>VLOOKUP(A23,'درآمد ناشی از تغییر قیمت اوراق'!A:Q,9,0)</f>
        <v>-31735740444</v>
      </c>
      <c r="F23" s="31"/>
      <c r="G23" s="21">
        <v>0</v>
      </c>
      <c r="H23" s="31"/>
      <c r="I23" s="21">
        <f t="shared" si="0"/>
        <v>-31735740444</v>
      </c>
      <c r="J23" s="31"/>
      <c r="K23" s="26">
        <f t="shared" si="1"/>
        <v>3.1507510878005476E-2</v>
      </c>
      <c r="L23" s="26"/>
      <c r="M23" s="21">
        <v>0</v>
      </c>
      <c r="N23" s="31"/>
      <c r="O23" s="21">
        <v>-71143857702</v>
      </c>
      <c r="P23" s="31"/>
      <c r="Q23" s="21">
        <v>-184893287</v>
      </c>
      <c r="R23" s="31"/>
      <c r="S23" s="21">
        <v>-71328750989</v>
      </c>
      <c r="T23" s="31"/>
      <c r="U23" s="26">
        <f t="shared" si="2"/>
        <v>2.3319675174131142E-2</v>
      </c>
      <c r="W23" s="25"/>
    </row>
    <row r="24" spans="1:23" x14ac:dyDescent="0.5">
      <c r="A24" s="1" t="s">
        <v>180</v>
      </c>
      <c r="C24" s="21">
        <v>0</v>
      </c>
      <c r="D24" s="31"/>
      <c r="E24" s="21">
        <v>0</v>
      </c>
      <c r="F24" s="31"/>
      <c r="G24" s="21">
        <v>0</v>
      </c>
      <c r="H24" s="31"/>
      <c r="I24" s="21">
        <f t="shared" si="0"/>
        <v>0</v>
      </c>
      <c r="J24" s="31"/>
      <c r="K24" s="26">
        <f t="shared" si="1"/>
        <v>0</v>
      </c>
      <c r="L24" s="26"/>
      <c r="M24" s="21">
        <v>0</v>
      </c>
      <c r="N24" s="31"/>
      <c r="O24" s="21">
        <v>0</v>
      </c>
      <c r="P24" s="31"/>
      <c r="Q24" s="21">
        <v>5603117843</v>
      </c>
      <c r="R24" s="31"/>
      <c r="S24" s="21">
        <v>5603117843</v>
      </c>
      <c r="T24" s="31"/>
      <c r="U24" s="26">
        <f t="shared" si="2"/>
        <v>-1.8318404044575037E-3</v>
      </c>
      <c r="W24" s="25"/>
    </row>
    <row r="25" spans="1:23" x14ac:dyDescent="0.5">
      <c r="A25" s="1" t="s">
        <v>181</v>
      </c>
      <c r="C25" s="21">
        <v>0</v>
      </c>
      <c r="D25" s="31"/>
      <c r="E25" s="21">
        <v>0</v>
      </c>
      <c r="F25" s="31"/>
      <c r="G25" s="21">
        <v>0</v>
      </c>
      <c r="H25" s="31"/>
      <c r="I25" s="21">
        <f t="shared" si="0"/>
        <v>0</v>
      </c>
      <c r="J25" s="31"/>
      <c r="K25" s="26">
        <f t="shared" si="1"/>
        <v>0</v>
      </c>
      <c r="L25" s="26"/>
      <c r="M25" s="21">
        <v>0</v>
      </c>
      <c r="N25" s="31"/>
      <c r="O25" s="21">
        <v>0</v>
      </c>
      <c r="P25" s="31"/>
      <c r="Q25" s="21">
        <v>-45796326726</v>
      </c>
      <c r="R25" s="31"/>
      <c r="S25" s="21">
        <v>-45796326726</v>
      </c>
      <c r="T25" s="31"/>
      <c r="U25" s="26">
        <f t="shared" si="2"/>
        <v>1.4972300069903032E-2</v>
      </c>
      <c r="W25" s="25"/>
    </row>
    <row r="26" spans="1:23" x14ac:dyDescent="0.5">
      <c r="A26" s="1" t="s">
        <v>182</v>
      </c>
      <c r="C26" s="21">
        <v>0</v>
      </c>
      <c r="D26" s="31"/>
      <c r="E26" s="21">
        <v>0</v>
      </c>
      <c r="F26" s="31"/>
      <c r="G26" s="21">
        <v>0</v>
      </c>
      <c r="H26" s="31"/>
      <c r="I26" s="21">
        <f t="shared" si="0"/>
        <v>0</v>
      </c>
      <c r="J26" s="31"/>
      <c r="K26" s="26">
        <f t="shared" si="1"/>
        <v>0</v>
      </c>
      <c r="L26" s="26"/>
      <c r="M26" s="21">
        <v>0</v>
      </c>
      <c r="N26" s="31"/>
      <c r="O26" s="21">
        <v>0</v>
      </c>
      <c r="P26" s="31"/>
      <c r="Q26" s="21">
        <v>-20185280467</v>
      </c>
      <c r="R26" s="31"/>
      <c r="S26" s="21">
        <v>-20185280467</v>
      </c>
      <c r="T26" s="31"/>
      <c r="U26" s="26">
        <f t="shared" si="2"/>
        <v>6.5992208928734161E-3</v>
      </c>
      <c r="W26" s="25"/>
    </row>
    <row r="27" spans="1:23" x14ac:dyDescent="0.5">
      <c r="A27" s="1" t="s">
        <v>183</v>
      </c>
      <c r="C27" s="21">
        <v>0</v>
      </c>
      <c r="D27" s="31"/>
      <c r="E27" s="21">
        <v>0</v>
      </c>
      <c r="F27" s="31"/>
      <c r="G27" s="21">
        <v>0</v>
      </c>
      <c r="H27" s="31"/>
      <c r="I27" s="21">
        <f t="shared" si="0"/>
        <v>0</v>
      </c>
      <c r="J27" s="31"/>
      <c r="K27" s="26">
        <f t="shared" si="1"/>
        <v>0</v>
      </c>
      <c r="L27" s="26"/>
      <c r="M27" s="21">
        <v>0</v>
      </c>
      <c r="N27" s="31"/>
      <c r="O27" s="21">
        <v>0</v>
      </c>
      <c r="P27" s="31"/>
      <c r="Q27" s="21">
        <v>25508953854</v>
      </c>
      <c r="R27" s="31"/>
      <c r="S27" s="21">
        <v>25508953854</v>
      </c>
      <c r="T27" s="31"/>
      <c r="U27" s="26">
        <f t="shared" si="2"/>
        <v>-8.3397018685903729E-3</v>
      </c>
      <c r="W27" s="25"/>
    </row>
    <row r="28" spans="1:23" x14ac:dyDescent="0.5">
      <c r="A28" s="1" t="s">
        <v>37</v>
      </c>
      <c r="C28" s="21">
        <v>0</v>
      </c>
      <c r="D28" s="31"/>
      <c r="E28" s="21">
        <f>VLOOKUP(A28,'درآمد ناشی از تغییر قیمت اوراق'!A:Q,9,0)</f>
        <v>-30165992281</v>
      </c>
      <c r="F28" s="31"/>
      <c r="G28" s="21">
        <v>0</v>
      </c>
      <c r="H28" s="31"/>
      <c r="I28" s="21">
        <f t="shared" si="0"/>
        <v>-30165992281</v>
      </c>
      <c r="J28" s="31"/>
      <c r="K28" s="26">
        <f t="shared" si="1"/>
        <v>2.9949051657281595E-2</v>
      </c>
      <c r="L28" s="26"/>
      <c r="M28" s="21">
        <v>0</v>
      </c>
      <c r="N28" s="31"/>
      <c r="O28" s="21">
        <v>-54791142212</v>
      </c>
      <c r="P28" s="31"/>
      <c r="Q28" s="21">
        <v>290430276</v>
      </c>
      <c r="R28" s="31"/>
      <c r="S28" s="21">
        <v>-54500711936</v>
      </c>
      <c r="T28" s="31"/>
      <c r="U28" s="26">
        <f t="shared" si="2"/>
        <v>1.7818045058750721E-2</v>
      </c>
      <c r="W28" s="25"/>
    </row>
    <row r="29" spans="1:23" x14ac:dyDescent="0.5">
      <c r="A29" s="1" t="s">
        <v>184</v>
      </c>
      <c r="C29" s="21">
        <v>0</v>
      </c>
      <c r="D29" s="31"/>
      <c r="E29" s="21">
        <v>0</v>
      </c>
      <c r="F29" s="31"/>
      <c r="G29" s="21">
        <v>0</v>
      </c>
      <c r="H29" s="31"/>
      <c r="I29" s="21">
        <f t="shared" si="0"/>
        <v>0</v>
      </c>
      <c r="J29" s="31"/>
      <c r="K29" s="26">
        <f t="shared" si="1"/>
        <v>0</v>
      </c>
      <c r="L29" s="26"/>
      <c r="M29" s="21">
        <v>0</v>
      </c>
      <c r="N29" s="31"/>
      <c r="O29" s="21">
        <v>0</v>
      </c>
      <c r="P29" s="31"/>
      <c r="Q29" s="21">
        <v>629791875</v>
      </c>
      <c r="R29" s="31"/>
      <c r="S29" s="21">
        <v>629791875</v>
      </c>
      <c r="T29" s="31"/>
      <c r="U29" s="26">
        <f t="shared" si="2"/>
        <v>-2.0589932879340472E-4</v>
      </c>
      <c r="W29" s="25"/>
    </row>
    <row r="30" spans="1:23" x14ac:dyDescent="0.5">
      <c r="A30" s="1" t="s">
        <v>24</v>
      </c>
      <c r="C30" s="21">
        <v>0</v>
      </c>
      <c r="D30" s="31"/>
      <c r="E30" s="21">
        <f>VLOOKUP(A30,'درآمد ناشی از تغییر قیمت اوراق'!A:Q,9,0)</f>
        <v>10421313615</v>
      </c>
      <c r="F30" s="31"/>
      <c r="G30" s="21">
        <v>0</v>
      </c>
      <c r="H30" s="31"/>
      <c r="I30" s="21">
        <f t="shared" si="0"/>
        <v>10421313615</v>
      </c>
      <c r="J30" s="31"/>
      <c r="K30" s="26">
        <f t="shared" si="1"/>
        <v>-1.0346368085128364E-2</v>
      </c>
      <c r="L30" s="26"/>
      <c r="M30" s="21">
        <v>0</v>
      </c>
      <c r="N30" s="31"/>
      <c r="O30" s="21">
        <v>12056029476</v>
      </c>
      <c r="P30" s="31"/>
      <c r="Q30" s="21">
        <v>1898667857</v>
      </c>
      <c r="R30" s="31"/>
      <c r="S30" s="21">
        <v>13954697333</v>
      </c>
      <c r="T30" s="31"/>
      <c r="U30" s="26">
        <f t="shared" si="2"/>
        <v>-4.56224179516418E-3</v>
      </c>
      <c r="W30" s="25"/>
    </row>
    <row r="31" spans="1:23" x14ac:dyDescent="0.5">
      <c r="A31" s="1" t="s">
        <v>32</v>
      </c>
      <c r="C31" s="21">
        <v>0</v>
      </c>
      <c r="D31" s="31"/>
      <c r="E31" s="21">
        <f>VLOOKUP(A31,'درآمد ناشی از تغییر قیمت اوراق'!A:Q,9,0)</f>
        <v>-43443452723</v>
      </c>
      <c r="F31" s="31"/>
      <c r="G31" s="21">
        <v>0</v>
      </c>
      <c r="H31" s="31"/>
      <c r="I31" s="21">
        <f t="shared" si="0"/>
        <v>-43443452723</v>
      </c>
      <c r="J31" s="31"/>
      <c r="K31" s="26">
        <f t="shared" si="1"/>
        <v>4.3131026410534727E-2</v>
      </c>
      <c r="L31" s="26"/>
      <c r="M31" s="21">
        <v>0</v>
      </c>
      <c r="N31" s="31"/>
      <c r="O31" s="21">
        <v>-47596135721</v>
      </c>
      <c r="P31" s="31"/>
      <c r="Q31" s="21">
        <v>29214816873</v>
      </c>
      <c r="R31" s="31"/>
      <c r="S31" s="21">
        <v>-18381318848</v>
      </c>
      <c r="T31" s="31"/>
      <c r="U31" s="26">
        <f t="shared" si="2"/>
        <v>6.0094475069891289E-3</v>
      </c>
      <c r="W31" s="25"/>
    </row>
    <row r="32" spans="1:23" x14ac:dyDescent="0.5">
      <c r="A32" s="1" t="s">
        <v>29</v>
      </c>
      <c r="C32" s="21">
        <v>0</v>
      </c>
      <c r="D32" s="31"/>
      <c r="E32" s="21">
        <f>VLOOKUP(A32,'درآمد ناشی از تغییر قیمت اوراق'!A:Q,9,0)</f>
        <v>-8851178325</v>
      </c>
      <c r="F32" s="31"/>
      <c r="G32" s="21">
        <v>0</v>
      </c>
      <c r="H32" s="31"/>
      <c r="I32" s="21">
        <f t="shared" si="0"/>
        <v>-8851178325</v>
      </c>
      <c r="J32" s="31"/>
      <c r="K32" s="26">
        <f t="shared" si="1"/>
        <v>8.7875245214525614E-3</v>
      </c>
      <c r="L32" s="26"/>
      <c r="M32" s="21">
        <v>0</v>
      </c>
      <c r="N32" s="31"/>
      <c r="O32" s="21">
        <v>-31880661199</v>
      </c>
      <c r="P32" s="31"/>
      <c r="Q32" s="21">
        <v>0</v>
      </c>
      <c r="R32" s="31"/>
      <c r="S32" s="21">
        <v>-31880661199</v>
      </c>
      <c r="T32" s="31"/>
      <c r="U32" s="26">
        <f t="shared" si="2"/>
        <v>1.0422819034246895E-2</v>
      </c>
      <c r="W32" s="25"/>
    </row>
    <row r="33" spans="1:23" x14ac:dyDescent="0.5">
      <c r="A33" s="1" t="s">
        <v>59</v>
      </c>
      <c r="C33" s="21">
        <v>0</v>
      </c>
      <c r="D33" s="31"/>
      <c r="E33" s="21">
        <f>VLOOKUP(A33,'درآمد ناشی از تغییر قیمت اوراق'!A:Q,9,0)</f>
        <v>-105726517970</v>
      </c>
      <c r="F33" s="31"/>
      <c r="G33" s="21">
        <v>0</v>
      </c>
      <c r="H33" s="31"/>
      <c r="I33" s="21">
        <f t="shared" si="0"/>
        <v>-105726517970</v>
      </c>
      <c r="J33" s="31"/>
      <c r="K33" s="26">
        <f t="shared" si="1"/>
        <v>0.10496617909109518</v>
      </c>
      <c r="L33" s="26"/>
      <c r="M33" s="21">
        <v>0</v>
      </c>
      <c r="N33" s="31"/>
      <c r="O33" s="21">
        <v>-105726517970</v>
      </c>
      <c r="P33" s="31"/>
      <c r="Q33" s="21">
        <v>0</v>
      </c>
      <c r="R33" s="31"/>
      <c r="S33" s="21">
        <v>-105726517970</v>
      </c>
      <c r="T33" s="31"/>
      <c r="U33" s="26">
        <f t="shared" si="2"/>
        <v>3.4565417481270053E-2</v>
      </c>
      <c r="W33" s="25"/>
    </row>
    <row r="34" spans="1:23" x14ac:dyDescent="0.5">
      <c r="A34" s="1" t="s">
        <v>51</v>
      </c>
      <c r="C34" s="21">
        <v>0</v>
      </c>
      <c r="D34" s="31"/>
      <c r="E34" s="21">
        <f>VLOOKUP(A34,'درآمد ناشی از تغییر قیمت اوراق'!A:Q,9,0)</f>
        <v>-10982754704</v>
      </c>
      <c r="F34" s="31"/>
      <c r="G34" s="21">
        <v>0</v>
      </c>
      <c r="H34" s="31"/>
      <c r="I34" s="21">
        <f t="shared" si="0"/>
        <v>-10982754704</v>
      </c>
      <c r="J34" s="31"/>
      <c r="K34" s="26">
        <f t="shared" si="1"/>
        <v>1.0903771535356392E-2</v>
      </c>
      <c r="L34" s="26"/>
      <c r="M34" s="21">
        <v>0</v>
      </c>
      <c r="N34" s="31"/>
      <c r="O34" s="21">
        <v>-63015805684</v>
      </c>
      <c r="P34" s="31"/>
      <c r="Q34" s="21">
        <v>0</v>
      </c>
      <c r="R34" s="31"/>
      <c r="S34" s="21">
        <v>-63015805684</v>
      </c>
      <c r="T34" s="31"/>
      <c r="U34" s="26">
        <f t="shared" si="2"/>
        <v>2.0601904547770195E-2</v>
      </c>
      <c r="W34" s="25"/>
    </row>
    <row r="35" spans="1:23" x14ac:dyDescent="0.5">
      <c r="A35" s="1" t="s">
        <v>21</v>
      </c>
      <c r="C35" s="21">
        <v>0</v>
      </c>
      <c r="D35" s="31"/>
      <c r="E35" s="21">
        <f>VLOOKUP(A35,'درآمد ناشی از تغییر قیمت اوراق'!A:Q,9,0)</f>
        <v>32192482851</v>
      </c>
      <c r="F35" s="31"/>
      <c r="G35" s="21">
        <v>0</v>
      </c>
      <c r="H35" s="31"/>
      <c r="I35" s="21">
        <f t="shared" si="0"/>
        <v>32192482851</v>
      </c>
      <c r="J35" s="31"/>
      <c r="K35" s="26">
        <f t="shared" si="1"/>
        <v>-3.1960968593365627E-2</v>
      </c>
      <c r="L35" s="26"/>
      <c r="M35" s="21">
        <v>0</v>
      </c>
      <c r="N35" s="31"/>
      <c r="O35" s="21">
        <v>-40253562570</v>
      </c>
      <c r="P35" s="31"/>
      <c r="Q35" s="21">
        <v>0</v>
      </c>
      <c r="R35" s="31"/>
      <c r="S35" s="21">
        <v>-40253562570</v>
      </c>
      <c r="T35" s="31"/>
      <c r="U35" s="26">
        <f t="shared" si="2"/>
        <v>1.3160191237313627E-2</v>
      </c>
      <c r="W35" s="25"/>
    </row>
    <row r="36" spans="1:23" x14ac:dyDescent="0.5">
      <c r="A36" s="1" t="s">
        <v>44</v>
      </c>
      <c r="C36" s="21">
        <v>0</v>
      </c>
      <c r="D36" s="31"/>
      <c r="E36" s="21">
        <f>VLOOKUP(A36,'درآمد ناشی از تغییر قیمت اوراق'!A:Q,9,0)</f>
        <v>1534854275</v>
      </c>
      <c r="F36" s="31"/>
      <c r="G36" s="21">
        <v>0</v>
      </c>
      <c r="H36" s="31"/>
      <c r="I36" s="21">
        <f t="shared" si="0"/>
        <v>1534854275</v>
      </c>
      <c r="J36" s="31"/>
      <c r="K36" s="26">
        <f t="shared" si="1"/>
        <v>-1.5238162743059177E-3</v>
      </c>
      <c r="L36" s="26"/>
      <c r="M36" s="21">
        <v>0</v>
      </c>
      <c r="N36" s="31"/>
      <c r="O36" s="21">
        <v>-63699488034</v>
      </c>
      <c r="P36" s="31"/>
      <c r="Q36" s="21">
        <v>0</v>
      </c>
      <c r="R36" s="31"/>
      <c r="S36" s="21">
        <v>-63699488034</v>
      </c>
      <c r="T36" s="31"/>
      <c r="U36" s="26">
        <f t="shared" si="2"/>
        <v>2.0825422415435443E-2</v>
      </c>
      <c r="W36" s="25"/>
    </row>
    <row r="37" spans="1:23" x14ac:dyDescent="0.5">
      <c r="A37" s="1" t="s">
        <v>23</v>
      </c>
      <c r="C37" s="21">
        <v>0</v>
      </c>
      <c r="D37" s="31"/>
      <c r="E37" s="21">
        <f>VLOOKUP(A37,'درآمد ناشی از تغییر قیمت اوراق'!A:Q,9,0)</f>
        <v>19505342382</v>
      </c>
      <c r="F37" s="31"/>
      <c r="G37" s="21">
        <v>0</v>
      </c>
      <c r="H37" s="31"/>
      <c r="I37" s="21">
        <f t="shared" si="0"/>
        <v>19505342382</v>
      </c>
      <c r="J37" s="31"/>
      <c r="K37" s="26">
        <f t="shared" si="1"/>
        <v>-1.9365068490036653E-2</v>
      </c>
      <c r="L37" s="26"/>
      <c r="M37" s="21">
        <v>0</v>
      </c>
      <c r="N37" s="31"/>
      <c r="O37" s="21">
        <v>6025833947</v>
      </c>
      <c r="P37" s="31"/>
      <c r="Q37" s="21">
        <v>0</v>
      </c>
      <c r="R37" s="31"/>
      <c r="S37" s="21">
        <v>6025833947</v>
      </c>
      <c r="T37" s="31"/>
      <c r="U37" s="26">
        <f t="shared" si="2"/>
        <v>-1.970039967739839E-3</v>
      </c>
      <c r="W37" s="25"/>
    </row>
    <row r="38" spans="1:23" x14ac:dyDescent="0.5">
      <c r="A38" s="1" t="s">
        <v>34</v>
      </c>
      <c r="C38" s="21">
        <v>0</v>
      </c>
      <c r="D38" s="31"/>
      <c r="E38" s="21">
        <f>VLOOKUP(A38,'درآمد ناشی از تغییر قیمت اوراق'!A:Q,9,0)</f>
        <v>8897244525</v>
      </c>
      <c r="F38" s="31"/>
      <c r="G38" s="21">
        <v>0</v>
      </c>
      <c r="H38" s="31"/>
      <c r="I38" s="21">
        <f t="shared" si="0"/>
        <v>8897244525</v>
      </c>
      <c r="J38" s="31"/>
      <c r="K38" s="26">
        <f t="shared" si="1"/>
        <v>-8.8332594334887098E-3</v>
      </c>
      <c r="L38" s="26"/>
      <c r="M38" s="21">
        <v>0</v>
      </c>
      <c r="N38" s="31"/>
      <c r="O38" s="21">
        <v>-6818685975</v>
      </c>
      <c r="P38" s="31"/>
      <c r="Q38" s="21">
        <v>0</v>
      </c>
      <c r="R38" s="31"/>
      <c r="S38" s="21">
        <v>-6818685975</v>
      </c>
      <c r="T38" s="31"/>
      <c r="U38" s="26">
        <f t="shared" si="2"/>
        <v>2.2292489332376708E-3</v>
      </c>
      <c r="W38" s="25"/>
    </row>
    <row r="39" spans="1:23" x14ac:dyDescent="0.5">
      <c r="A39" s="1" t="s">
        <v>36</v>
      </c>
      <c r="C39" s="21">
        <v>0</v>
      </c>
      <c r="D39" s="31"/>
      <c r="E39" s="21">
        <f>VLOOKUP(A39,'درآمد ناشی از تغییر قیمت اوراق'!A:Q,9,0)</f>
        <v>-24947856113</v>
      </c>
      <c r="F39" s="31"/>
      <c r="G39" s="21">
        <v>0</v>
      </c>
      <c r="H39" s="31"/>
      <c r="I39" s="21">
        <f t="shared" si="0"/>
        <v>-24947856113</v>
      </c>
      <c r="J39" s="31"/>
      <c r="K39" s="26">
        <f t="shared" si="1"/>
        <v>2.4768442042507114E-2</v>
      </c>
      <c r="L39" s="26"/>
      <c r="M39" s="21">
        <v>0</v>
      </c>
      <c r="N39" s="31"/>
      <c r="O39" s="21">
        <v>-61742296531</v>
      </c>
      <c r="P39" s="31"/>
      <c r="Q39" s="21">
        <v>0</v>
      </c>
      <c r="R39" s="31"/>
      <c r="S39" s="21">
        <v>-61742296531</v>
      </c>
      <c r="T39" s="31"/>
      <c r="U39" s="26">
        <f t="shared" si="2"/>
        <v>2.0185553225652936E-2</v>
      </c>
      <c r="W39" s="25"/>
    </row>
    <row r="40" spans="1:23" x14ac:dyDescent="0.5">
      <c r="A40" s="1" t="s">
        <v>42</v>
      </c>
      <c r="C40" s="21">
        <v>0</v>
      </c>
      <c r="D40" s="31"/>
      <c r="E40" s="21">
        <f>VLOOKUP(A40,'درآمد ناشی از تغییر قیمت اوراق'!A:Q,9,0)</f>
        <v>2325082950</v>
      </c>
      <c r="F40" s="31"/>
      <c r="G40" s="21">
        <v>0</v>
      </c>
      <c r="H40" s="31"/>
      <c r="I40" s="21">
        <f t="shared" si="0"/>
        <v>2325082950</v>
      </c>
      <c r="J40" s="31"/>
      <c r="K40" s="26">
        <f t="shared" si="1"/>
        <v>-2.3083619702731792E-3</v>
      </c>
      <c r="L40" s="26"/>
      <c r="M40" s="21">
        <v>0</v>
      </c>
      <c r="N40" s="31"/>
      <c r="O40" s="21">
        <v>469963283</v>
      </c>
      <c r="P40" s="31"/>
      <c r="Q40" s="21">
        <v>0</v>
      </c>
      <c r="R40" s="31"/>
      <c r="S40" s="21">
        <v>469963283</v>
      </c>
      <c r="T40" s="31"/>
      <c r="U40" s="26">
        <f t="shared" si="2"/>
        <v>-1.5364619387515108E-4</v>
      </c>
      <c r="W40" s="25"/>
    </row>
    <row r="41" spans="1:23" x14ac:dyDescent="0.5">
      <c r="A41" s="1" t="s">
        <v>54</v>
      </c>
      <c r="C41" s="21">
        <v>0</v>
      </c>
      <c r="D41" s="31"/>
      <c r="E41" s="21">
        <f>VLOOKUP(A41,'درآمد ناشی از تغییر قیمت اوراق'!A:Q,9,0)</f>
        <v>-21824479957</v>
      </c>
      <c r="F41" s="31"/>
      <c r="G41" s="21">
        <v>0</v>
      </c>
      <c r="H41" s="31"/>
      <c r="I41" s="21">
        <f t="shared" si="0"/>
        <v>-21824479957</v>
      </c>
      <c r="J41" s="31"/>
      <c r="K41" s="26">
        <f t="shared" si="1"/>
        <v>2.1667527841846689E-2</v>
      </c>
      <c r="L41" s="26"/>
      <c r="M41" s="21">
        <v>0</v>
      </c>
      <c r="N41" s="31"/>
      <c r="O41" s="21">
        <v>-35130110861</v>
      </c>
      <c r="P41" s="31"/>
      <c r="Q41" s="21">
        <v>0</v>
      </c>
      <c r="R41" s="31"/>
      <c r="S41" s="21">
        <v>-35130110861</v>
      </c>
      <c r="T41" s="31"/>
      <c r="U41" s="26">
        <f t="shared" si="2"/>
        <v>1.1485169202473115E-2</v>
      </c>
      <c r="W41" s="25"/>
    </row>
    <row r="42" spans="1:23" x14ac:dyDescent="0.5">
      <c r="A42" s="1" t="s">
        <v>22</v>
      </c>
      <c r="C42" s="21">
        <v>0</v>
      </c>
      <c r="D42" s="31"/>
      <c r="E42" s="21">
        <f>VLOOKUP(A42,'درآمد ناشی از تغییر قیمت اوراق'!A:Q,9,0)</f>
        <v>-14863321210</v>
      </c>
      <c r="F42" s="31"/>
      <c r="G42" s="21">
        <v>0</v>
      </c>
      <c r="H42" s="31"/>
      <c r="I42" s="21">
        <f t="shared" si="0"/>
        <v>-14863321210</v>
      </c>
      <c r="J42" s="31"/>
      <c r="K42" s="26">
        <f t="shared" si="1"/>
        <v>1.4756430704168527E-2</v>
      </c>
      <c r="L42" s="26"/>
      <c r="M42" s="21">
        <v>0</v>
      </c>
      <c r="N42" s="31"/>
      <c r="O42" s="21">
        <v>-36827745289</v>
      </c>
      <c r="P42" s="31"/>
      <c r="Q42" s="21">
        <v>0</v>
      </c>
      <c r="R42" s="31"/>
      <c r="S42" s="21">
        <v>-36827745289</v>
      </c>
      <c r="T42" s="31"/>
      <c r="U42" s="26">
        <f t="shared" si="2"/>
        <v>1.2040180791439351E-2</v>
      </c>
      <c r="W42" s="25"/>
    </row>
    <row r="43" spans="1:23" x14ac:dyDescent="0.5">
      <c r="A43" s="1" t="s">
        <v>53</v>
      </c>
      <c r="C43" s="21">
        <v>0</v>
      </c>
      <c r="D43" s="31"/>
      <c r="E43" s="21">
        <f>VLOOKUP(A43,'درآمد ناشی از تغییر قیمت اوراق'!A:Q,9,0)</f>
        <v>1045918097</v>
      </c>
      <c r="F43" s="31"/>
      <c r="G43" s="21">
        <v>0</v>
      </c>
      <c r="H43" s="31"/>
      <c r="I43" s="21">
        <f t="shared" si="0"/>
        <v>1045918097</v>
      </c>
      <c r="J43" s="31"/>
      <c r="K43" s="26">
        <f t="shared" si="1"/>
        <v>-1.0383963114672077E-3</v>
      </c>
      <c r="L43" s="26"/>
      <c r="M43" s="21">
        <v>0</v>
      </c>
      <c r="N43" s="31"/>
      <c r="O43" s="21">
        <v>1814014200</v>
      </c>
      <c r="P43" s="31"/>
      <c r="Q43" s="21">
        <v>0</v>
      </c>
      <c r="R43" s="31"/>
      <c r="S43" s="21">
        <v>1814014200</v>
      </c>
      <c r="T43" s="31"/>
      <c r="U43" s="26">
        <f t="shared" si="2"/>
        <v>-5.9305989967194323E-4</v>
      </c>
      <c r="W43" s="25"/>
    </row>
    <row r="44" spans="1:23" x14ac:dyDescent="0.5">
      <c r="A44" s="1" t="s">
        <v>55</v>
      </c>
      <c r="C44" s="21">
        <v>0</v>
      </c>
      <c r="D44" s="31"/>
      <c r="E44" s="21">
        <f>VLOOKUP(A44,'درآمد ناشی از تغییر قیمت اوراق'!A:Q,9,0)</f>
        <v>-36540679790</v>
      </c>
      <c r="F44" s="31"/>
      <c r="G44" s="21">
        <v>0</v>
      </c>
      <c r="H44" s="31"/>
      <c r="I44" s="21">
        <f t="shared" si="0"/>
        <v>-36540679790</v>
      </c>
      <c r="J44" s="31"/>
      <c r="K44" s="26">
        <f t="shared" si="1"/>
        <v>3.6277895201616679E-2</v>
      </c>
      <c r="L44" s="26"/>
      <c r="M44" s="21">
        <v>0</v>
      </c>
      <c r="N44" s="31"/>
      <c r="O44" s="21">
        <v>-21887310737</v>
      </c>
      <c r="P44" s="31"/>
      <c r="Q44" s="21">
        <v>0</v>
      </c>
      <c r="R44" s="31"/>
      <c r="S44" s="21">
        <v>-21887310737</v>
      </c>
      <c r="T44" s="31"/>
      <c r="U44" s="26">
        <f t="shared" si="2"/>
        <v>7.1556696247327429E-3</v>
      </c>
      <c r="W44" s="25"/>
    </row>
    <row r="45" spans="1:23" x14ac:dyDescent="0.5">
      <c r="A45" s="1" t="s">
        <v>47</v>
      </c>
      <c r="C45" s="21">
        <v>0</v>
      </c>
      <c r="D45" s="31"/>
      <c r="E45" s="21">
        <f>VLOOKUP(A45,'درآمد ناشی از تغییر قیمت اوراق'!A:Q,9,0)</f>
        <v>-7148213550</v>
      </c>
      <c r="F45" s="31"/>
      <c r="G45" s="21">
        <v>0</v>
      </c>
      <c r="H45" s="31"/>
      <c r="I45" s="21">
        <f t="shared" si="0"/>
        <v>-7148213550</v>
      </c>
      <c r="J45" s="31"/>
      <c r="K45" s="26">
        <f t="shared" si="1"/>
        <v>7.0968067243413566E-3</v>
      </c>
      <c r="L45" s="26"/>
      <c r="M45" s="21">
        <v>0</v>
      </c>
      <c r="N45" s="31"/>
      <c r="O45" s="21">
        <v>15969413250</v>
      </c>
      <c r="P45" s="31"/>
      <c r="Q45" s="21">
        <v>0</v>
      </c>
      <c r="R45" s="31"/>
      <c r="S45" s="21">
        <v>15969413250</v>
      </c>
      <c r="T45" s="31"/>
      <c r="U45" s="26">
        <f t="shared" si="2"/>
        <v>-5.2209175759841357E-3</v>
      </c>
      <c r="W45" s="25"/>
    </row>
    <row r="46" spans="1:23" x14ac:dyDescent="0.5">
      <c r="A46" s="1" t="s">
        <v>25</v>
      </c>
      <c r="C46" s="21">
        <v>0</v>
      </c>
      <c r="D46" s="31"/>
      <c r="E46" s="21">
        <f>VLOOKUP(A46,'درآمد ناشی از تغییر قیمت اوراق'!A:Q,9,0)</f>
        <v>-42680038386</v>
      </c>
      <c r="F46" s="31"/>
      <c r="G46" s="21">
        <v>0</v>
      </c>
      <c r="H46" s="31"/>
      <c r="I46" s="21">
        <f t="shared" si="0"/>
        <v>-42680038386</v>
      </c>
      <c r="J46" s="31"/>
      <c r="K46" s="26">
        <f t="shared" si="1"/>
        <v>4.2373102215575525E-2</v>
      </c>
      <c r="L46" s="26"/>
      <c r="M46" s="21">
        <v>0</v>
      </c>
      <c r="N46" s="31"/>
      <c r="O46" s="21">
        <v>-21340019193</v>
      </c>
      <c r="P46" s="31"/>
      <c r="Q46" s="21">
        <v>0</v>
      </c>
      <c r="R46" s="31"/>
      <c r="S46" s="21">
        <v>-21340019193</v>
      </c>
      <c r="T46" s="31"/>
      <c r="U46" s="26">
        <f t="shared" si="2"/>
        <v>6.9767423218616061E-3</v>
      </c>
      <c r="W46" s="25"/>
    </row>
    <row r="47" spans="1:23" x14ac:dyDescent="0.5">
      <c r="A47" s="1" t="s">
        <v>26</v>
      </c>
      <c r="C47" s="21">
        <v>0</v>
      </c>
      <c r="D47" s="31"/>
      <c r="E47" s="21">
        <f>VLOOKUP(A47,'درآمد ناشی از تغییر قیمت اوراق'!A:Q,9,0)</f>
        <v>124553022711</v>
      </c>
      <c r="F47" s="31"/>
      <c r="G47" s="21">
        <v>0</v>
      </c>
      <c r="H47" s="31"/>
      <c r="I47" s="21">
        <f t="shared" si="0"/>
        <v>124553022711</v>
      </c>
      <c r="J47" s="31"/>
      <c r="K47" s="26">
        <f t="shared" si="1"/>
        <v>-0.12365729184356369</v>
      </c>
      <c r="L47" s="26"/>
      <c r="M47" s="21">
        <v>0</v>
      </c>
      <c r="N47" s="31"/>
      <c r="O47" s="21">
        <v>23973032469</v>
      </c>
      <c r="P47" s="31"/>
      <c r="Q47" s="21">
        <v>0</v>
      </c>
      <c r="R47" s="31"/>
      <c r="S47" s="21">
        <v>23973032469</v>
      </c>
      <c r="T47" s="31"/>
      <c r="U47" s="26">
        <f t="shared" si="2"/>
        <v>-7.8375595025096147E-3</v>
      </c>
      <c r="W47" s="25"/>
    </row>
    <row r="48" spans="1:23" x14ac:dyDescent="0.5">
      <c r="A48" s="1" t="s">
        <v>33</v>
      </c>
      <c r="C48" s="21">
        <v>0</v>
      </c>
      <c r="D48" s="31"/>
      <c r="E48" s="21">
        <f>VLOOKUP(A48,'درآمد ناشی از تغییر قیمت اوراق'!A:Q,9,0)</f>
        <v>-4684212112</v>
      </c>
      <c r="F48" s="31"/>
      <c r="G48" s="21">
        <v>0</v>
      </c>
      <c r="H48" s="31"/>
      <c r="I48" s="21">
        <f t="shared" si="0"/>
        <v>-4684212112</v>
      </c>
      <c r="J48" s="31"/>
      <c r="K48" s="26">
        <f t="shared" si="1"/>
        <v>4.6505253070793931E-3</v>
      </c>
      <c r="L48" s="26"/>
      <c r="M48" s="21">
        <v>0</v>
      </c>
      <c r="N48" s="31"/>
      <c r="O48" s="21">
        <v>-14359797787</v>
      </c>
      <c r="P48" s="31"/>
      <c r="Q48" s="21">
        <v>0</v>
      </c>
      <c r="R48" s="31"/>
      <c r="S48" s="21">
        <v>-14359797787</v>
      </c>
      <c r="T48" s="31"/>
      <c r="U48" s="26">
        <f t="shared" si="2"/>
        <v>4.6946822328444906E-3</v>
      </c>
      <c r="W48" s="25"/>
    </row>
    <row r="49" spans="1:23" x14ac:dyDescent="0.5">
      <c r="A49" s="1" t="s">
        <v>40</v>
      </c>
      <c r="C49" s="21">
        <v>0</v>
      </c>
      <c r="D49" s="31"/>
      <c r="E49" s="21">
        <f>VLOOKUP(A49,'درآمد ناشی از تغییر قیمت اوراق'!A:Q,9,0)</f>
        <v>-9383832000</v>
      </c>
      <c r="F49" s="31"/>
      <c r="G49" s="21">
        <v>0</v>
      </c>
      <c r="H49" s="31"/>
      <c r="I49" s="21">
        <f t="shared" si="0"/>
        <v>-9383832000</v>
      </c>
      <c r="J49" s="31"/>
      <c r="K49" s="26">
        <f t="shared" si="1"/>
        <v>9.3163475841722167E-3</v>
      </c>
      <c r="L49" s="26"/>
      <c r="M49" s="21">
        <v>0</v>
      </c>
      <c r="N49" s="31"/>
      <c r="O49" s="21">
        <v>-18389925000</v>
      </c>
      <c r="P49" s="31"/>
      <c r="Q49" s="21">
        <v>0</v>
      </c>
      <c r="R49" s="31"/>
      <c r="S49" s="21">
        <v>-18389925000</v>
      </c>
      <c r="T49" s="31"/>
      <c r="U49" s="26">
        <f t="shared" si="2"/>
        <v>6.0122611363651731E-3</v>
      </c>
      <c r="W49" s="25"/>
    </row>
    <row r="50" spans="1:23" x14ac:dyDescent="0.5">
      <c r="A50" s="1" t="s">
        <v>38</v>
      </c>
      <c r="C50" s="21">
        <v>0</v>
      </c>
      <c r="D50" s="31"/>
      <c r="E50" s="21">
        <f>VLOOKUP(A50,'درآمد ناشی از تغییر قیمت اوراق'!A:Q,9,0)</f>
        <v>4137148087</v>
      </c>
      <c r="F50" s="31"/>
      <c r="G50" s="21">
        <v>0</v>
      </c>
      <c r="H50" s="31"/>
      <c r="I50" s="21">
        <f t="shared" si="0"/>
        <v>4137148087</v>
      </c>
      <c r="J50" s="31"/>
      <c r="K50" s="26">
        <f t="shared" si="1"/>
        <v>-4.1073955272947294E-3</v>
      </c>
      <c r="L50" s="26"/>
      <c r="M50" s="21">
        <v>0</v>
      </c>
      <c r="N50" s="31"/>
      <c r="O50" s="21">
        <v>-247539360527</v>
      </c>
      <c r="P50" s="31"/>
      <c r="Q50" s="21">
        <v>0</v>
      </c>
      <c r="R50" s="31"/>
      <c r="S50" s="21">
        <v>-247539360527</v>
      </c>
      <c r="T50" s="31"/>
      <c r="U50" s="26">
        <f t="shared" si="2"/>
        <v>8.0928621352026692E-2</v>
      </c>
      <c r="W50" s="25"/>
    </row>
    <row r="51" spans="1:23" x14ac:dyDescent="0.5">
      <c r="A51" s="1" t="s">
        <v>39</v>
      </c>
      <c r="C51" s="21">
        <v>0</v>
      </c>
      <c r="D51" s="31"/>
      <c r="E51" s="21">
        <f>VLOOKUP(A51,'درآمد ناشی از تغییر قیمت اوراق'!A:Q,9,0)</f>
        <v>-6906150794</v>
      </c>
      <c r="F51" s="31"/>
      <c r="G51" s="21">
        <v>0</v>
      </c>
      <c r="H51" s="31"/>
      <c r="I51" s="21">
        <f t="shared" si="0"/>
        <v>-6906150794</v>
      </c>
      <c r="J51" s="31"/>
      <c r="K51" s="26">
        <f t="shared" si="1"/>
        <v>6.8564847778190118E-3</v>
      </c>
      <c r="L51" s="26"/>
      <c r="M51" s="21">
        <v>0</v>
      </c>
      <c r="N51" s="31"/>
      <c r="O51" s="21">
        <v>-39971963688</v>
      </c>
      <c r="P51" s="31"/>
      <c r="Q51" s="21">
        <v>0</v>
      </c>
      <c r="R51" s="31"/>
      <c r="S51" s="21">
        <v>-39971963688</v>
      </c>
      <c r="T51" s="31"/>
      <c r="U51" s="26">
        <f t="shared" si="2"/>
        <v>1.3068127457048483E-2</v>
      </c>
      <c r="W51" s="25"/>
    </row>
    <row r="52" spans="1:23" x14ac:dyDescent="0.5">
      <c r="A52" s="1" t="s">
        <v>41</v>
      </c>
      <c r="C52" s="21">
        <v>0</v>
      </c>
      <c r="D52" s="31"/>
      <c r="E52" s="21">
        <f>VLOOKUP(A52,'درآمد ناشی از تغییر قیمت اوراق'!A:Q,9,0)</f>
        <v>-32775189712</v>
      </c>
      <c r="F52" s="31"/>
      <c r="G52" s="21">
        <v>0</v>
      </c>
      <c r="H52" s="31"/>
      <c r="I52" s="21">
        <f t="shared" si="0"/>
        <v>-32775189712</v>
      </c>
      <c r="J52" s="31"/>
      <c r="K52" s="26">
        <f t="shared" si="1"/>
        <v>3.2539484881461779E-2</v>
      </c>
      <c r="L52" s="26"/>
      <c r="M52" s="21">
        <v>0</v>
      </c>
      <c r="N52" s="31"/>
      <c r="O52" s="21">
        <v>-52013141193</v>
      </c>
      <c r="P52" s="31"/>
      <c r="Q52" s="21">
        <v>0</v>
      </c>
      <c r="R52" s="31"/>
      <c r="S52" s="21">
        <v>-52013141193</v>
      </c>
      <c r="T52" s="31"/>
      <c r="U52" s="26">
        <f t="shared" si="2"/>
        <v>1.700477774514841E-2</v>
      </c>
      <c r="W52" s="25"/>
    </row>
    <row r="53" spans="1:23" x14ac:dyDescent="0.5">
      <c r="A53" s="1" t="s">
        <v>57</v>
      </c>
      <c r="C53" s="21">
        <v>0</v>
      </c>
      <c r="D53" s="31"/>
      <c r="E53" s="21">
        <f>VLOOKUP(A53,'درآمد ناشی از تغییر قیمت اوراق'!A:Q,9,0)</f>
        <v>18757591630</v>
      </c>
      <c r="F53" s="31"/>
      <c r="G53" s="21">
        <v>0</v>
      </c>
      <c r="H53" s="31"/>
      <c r="I53" s="21">
        <f t="shared" si="0"/>
        <v>18757591630</v>
      </c>
      <c r="J53" s="31"/>
      <c r="K53" s="26">
        <f t="shared" si="1"/>
        <v>-1.8622695234424433E-2</v>
      </c>
      <c r="L53" s="26"/>
      <c r="M53" s="21">
        <v>0</v>
      </c>
      <c r="N53" s="31"/>
      <c r="O53" s="21">
        <v>-137025796477</v>
      </c>
      <c r="P53" s="31"/>
      <c r="Q53" s="21">
        <v>0</v>
      </c>
      <c r="R53" s="31"/>
      <c r="S53" s="21">
        <v>-137025796477</v>
      </c>
      <c r="T53" s="31"/>
      <c r="U53" s="26">
        <f t="shared" si="2"/>
        <v>4.4798163713998342E-2</v>
      </c>
      <c r="W53" s="25"/>
    </row>
    <row r="54" spans="1:23" x14ac:dyDescent="0.5">
      <c r="A54" s="1" t="s">
        <v>27</v>
      </c>
      <c r="C54" s="21">
        <v>0</v>
      </c>
      <c r="D54" s="31"/>
      <c r="E54" s="21">
        <f>VLOOKUP(A54,'درآمد ناشی از تغییر قیمت اوراق'!A:Q,9,0)</f>
        <v>-3369706485</v>
      </c>
      <c r="F54" s="31"/>
      <c r="G54" s="21">
        <v>0</v>
      </c>
      <c r="H54" s="31"/>
      <c r="I54" s="21">
        <f t="shared" si="0"/>
        <v>-3369706485</v>
      </c>
      <c r="J54" s="31"/>
      <c r="K54" s="26">
        <f t="shared" si="1"/>
        <v>3.3454730296641286E-3</v>
      </c>
      <c r="L54" s="26"/>
      <c r="M54" s="21">
        <v>0</v>
      </c>
      <c r="N54" s="31"/>
      <c r="O54" s="21">
        <v>-7868518163</v>
      </c>
      <c r="P54" s="31"/>
      <c r="Q54" s="21">
        <v>0</v>
      </c>
      <c r="R54" s="31"/>
      <c r="S54" s="21">
        <v>-7868518163</v>
      </c>
      <c r="T54" s="31"/>
      <c r="U54" s="26">
        <f t="shared" si="2"/>
        <v>2.5724730227115328E-3</v>
      </c>
      <c r="W54" s="25"/>
    </row>
    <row r="55" spans="1:23" x14ac:dyDescent="0.5">
      <c r="A55" s="1" t="s">
        <v>52</v>
      </c>
      <c r="C55" s="21">
        <v>0</v>
      </c>
      <c r="D55" s="31"/>
      <c r="E55" s="21">
        <f>VLOOKUP(A55,'درآمد ناشی از تغییر قیمت اوراق'!A:Q,9,0)</f>
        <v>-41746873313</v>
      </c>
      <c r="F55" s="31"/>
      <c r="G55" s="21">
        <v>0</v>
      </c>
      <c r="H55" s="31"/>
      <c r="I55" s="21">
        <f t="shared" si="0"/>
        <v>-41746873313</v>
      </c>
      <c r="J55" s="31"/>
      <c r="K55" s="26">
        <f t="shared" si="1"/>
        <v>4.1446648057671016E-2</v>
      </c>
      <c r="L55" s="26"/>
      <c r="M55" s="21">
        <v>0</v>
      </c>
      <c r="N55" s="31"/>
      <c r="O55" s="21">
        <v>-78461246830</v>
      </c>
      <c r="P55" s="31"/>
      <c r="Q55" s="21">
        <v>0</v>
      </c>
      <c r="R55" s="31"/>
      <c r="S55" s="21">
        <v>-78461246830</v>
      </c>
      <c r="T55" s="31"/>
      <c r="U55" s="26">
        <f t="shared" si="2"/>
        <v>2.5651518699873119E-2</v>
      </c>
      <c r="W55" s="25"/>
    </row>
    <row r="56" spans="1:23" x14ac:dyDescent="0.5">
      <c r="A56" s="1" t="s">
        <v>58</v>
      </c>
      <c r="C56" s="21">
        <v>0</v>
      </c>
      <c r="D56" s="31"/>
      <c r="E56" s="21">
        <f>VLOOKUP(A56,'درآمد ناشی از تغییر قیمت اوراق'!A:Q,9,0)</f>
        <v>-6613142220</v>
      </c>
      <c r="F56" s="31"/>
      <c r="G56" s="21">
        <v>0</v>
      </c>
      <c r="H56" s="31"/>
      <c r="I56" s="21">
        <f t="shared" si="0"/>
        <v>-6613142220</v>
      </c>
      <c r="J56" s="31"/>
      <c r="K56" s="26">
        <f t="shared" si="1"/>
        <v>6.5655833933391267E-3</v>
      </c>
      <c r="L56" s="26"/>
      <c r="M56" s="21">
        <v>0</v>
      </c>
      <c r="N56" s="31"/>
      <c r="O56" s="21">
        <v>-19367059360</v>
      </c>
      <c r="P56" s="31"/>
      <c r="Q56" s="21">
        <v>0</v>
      </c>
      <c r="R56" s="31"/>
      <c r="S56" s="21">
        <v>-19367059360</v>
      </c>
      <c r="T56" s="31"/>
      <c r="U56" s="26">
        <f t="shared" si="2"/>
        <v>6.3317179551197391E-3</v>
      </c>
      <c r="W56" s="25"/>
    </row>
    <row r="57" spans="1:23" x14ac:dyDescent="0.5">
      <c r="A57" s="1" t="s">
        <v>45</v>
      </c>
      <c r="C57" s="21">
        <v>0</v>
      </c>
      <c r="D57" s="31"/>
      <c r="E57" s="21">
        <f>VLOOKUP(A57,'درآمد ناشی از تغییر قیمت اوراق'!A:Q,9,0)</f>
        <v>-8575082363</v>
      </c>
      <c r="F57" s="31"/>
      <c r="G57" s="21">
        <v>0</v>
      </c>
      <c r="H57" s="31"/>
      <c r="I57" s="21">
        <f t="shared" si="0"/>
        <v>-8575082363</v>
      </c>
      <c r="J57" s="31"/>
      <c r="K57" s="26">
        <f t="shared" si="1"/>
        <v>8.5134141208637187E-3</v>
      </c>
      <c r="L57" s="26"/>
      <c r="M57" s="21">
        <v>0</v>
      </c>
      <c r="N57" s="31"/>
      <c r="O57" s="21">
        <v>-17427775306</v>
      </c>
      <c r="P57" s="31"/>
      <c r="Q57" s="21">
        <v>0</v>
      </c>
      <c r="R57" s="31"/>
      <c r="S57" s="21">
        <v>-17427775306</v>
      </c>
      <c r="T57" s="31"/>
      <c r="U57" s="26">
        <f t="shared" si="2"/>
        <v>5.6977032894679272E-3</v>
      </c>
      <c r="W57" s="25"/>
    </row>
    <row r="58" spans="1:23" x14ac:dyDescent="0.5">
      <c r="A58" s="1" t="s">
        <v>17</v>
      </c>
      <c r="C58" s="21">
        <v>0</v>
      </c>
      <c r="D58" s="31"/>
      <c r="E58" s="21">
        <f>VLOOKUP(A58,'درآمد ناشی از تغییر قیمت اوراق'!A:Q,9,0)</f>
        <v>-30396952124</v>
      </c>
      <c r="F58" s="31"/>
      <c r="G58" s="21">
        <v>0</v>
      </c>
      <c r="H58" s="31"/>
      <c r="I58" s="21">
        <f t="shared" si="0"/>
        <v>-30396952124</v>
      </c>
      <c r="J58" s="31"/>
      <c r="K58" s="26">
        <f t="shared" si="1"/>
        <v>3.0178350538098499E-2</v>
      </c>
      <c r="L58" s="26"/>
      <c r="M58" s="21">
        <v>0</v>
      </c>
      <c r="N58" s="31"/>
      <c r="O58" s="21">
        <v>148078940578</v>
      </c>
      <c r="P58" s="31"/>
      <c r="Q58" s="21">
        <v>0</v>
      </c>
      <c r="R58" s="31"/>
      <c r="S58" s="21">
        <v>148078940578</v>
      </c>
      <c r="T58" s="31"/>
      <c r="U58" s="26">
        <f t="shared" si="2"/>
        <v>-4.8411793933430251E-2</v>
      </c>
      <c r="W58" s="25"/>
    </row>
    <row r="59" spans="1:23" x14ac:dyDescent="0.5">
      <c r="A59" s="1" t="s">
        <v>30</v>
      </c>
      <c r="C59" s="21">
        <v>0</v>
      </c>
      <c r="D59" s="31"/>
      <c r="E59" s="21">
        <f>VLOOKUP(A59,'درآمد ناشی از تغییر قیمت اوراق'!A:Q,9,0)</f>
        <v>-36590822206</v>
      </c>
      <c r="F59" s="31"/>
      <c r="G59" s="21">
        <v>0</v>
      </c>
      <c r="H59" s="31"/>
      <c r="I59" s="21">
        <f t="shared" si="0"/>
        <v>-36590822206</v>
      </c>
      <c r="J59" s="31"/>
      <c r="K59" s="26">
        <f t="shared" si="1"/>
        <v>3.6327677015290043E-2</v>
      </c>
      <c r="L59" s="26"/>
      <c r="M59" s="21">
        <v>0</v>
      </c>
      <c r="N59" s="31"/>
      <c r="O59" s="21">
        <v>-25219238362</v>
      </c>
      <c r="P59" s="31"/>
      <c r="Q59" s="21">
        <v>0</v>
      </c>
      <c r="R59" s="31"/>
      <c r="S59" s="21">
        <v>-25219238362</v>
      </c>
      <c r="T59" s="31"/>
      <c r="U59" s="26">
        <f t="shared" si="2"/>
        <v>8.2449845060587404E-3</v>
      </c>
      <c r="W59" s="25"/>
    </row>
    <row r="60" spans="1:23" x14ac:dyDescent="0.5">
      <c r="A60" s="1" t="s">
        <v>56</v>
      </c>
      <c r="C60" s="21">
        <v>0</v>
      </c>
      <c r="D60" s="31"/>
      <c r="E60" s="21">
        <f>VLOOKUP(A60,'درآمد ناشی از تغییر قیمت اوراق'!A:Q,9,0)</f>
        <v>282111390</v>
      </c>
      <c r="F60" s="31"/>
      <c r="G60" s="21">
        <v>0</v>
      </c>
      <c r="H60" s="31"/>
      <c r="I60" s="21">
        <f t="shared" si="0"/>
        <v>282111390</v>
      </c>
      <c r="J60" s="31"/>
      <c r="K60" s="26">
        <f t="shared" si="1"/>
        <v>-2.800825682614486E-4</v>
      </c>
      <c r="L60" s="26"/>
      <c r="M60" s="21">
        <v>0</v>
      </c>
      <c r="N60" s="31"/>
      <c r="O60" s="21">
        <v>-2171601630</v>
      </c>
      <c r="P60" s="31"/>
      <c r="Q60" s="21">
        <v>0</v>
      </c>
      <c r="R60" s="31"/>
      <c r="S60" s="21">
        <v>-2171601630</v>
      </c>
      <c r="T60" s="31"/>
      <c r="U60" s="26">
        <f t="shared" si="2"/>
        <v>7.0996679343261391E-4</v>
      </c>
      <c r="W60" s="25"/>
    </row>
    <row r="61" spans="1:23" x14ac:dyDescent="0.5">
      <c r="A61" s="1" t="s">
        <v>48</v>
      </c>
      <c r="C61" s="21">
        <v>0</v>
      </c>
      <c r="D61" s="31"/>
      <c r="E61" s="21">
        <f>VLOOKUP(A61,'درآمد ناشی از تغییر قیمت اوراق'!A:Q,9,0)</f>
        <v>54094212900</v>
      </c>
      <c r="F61" s="31"/>
      <c r="G61" s="21">
        <v>0</v>
      </c>
      <c r="H61" s="31"/>
      <c r="I61" s="21">
        <f t="shared" si="0"/>
        <v>54094212900</v>
      </c>
      <c r="J61" s="31"/>
      <c r="K61" s="26">
        <f t="shared" si="1"/>
        <v>-5.3705190978335135E-2</v>
      </c>
      <c r="L61" s="26"/>
      <c r="M61" s="21">
        <v>0</v>
      </c>
      <c r="N61" s="31"/>
      <c r="O61" s="21">
        <v>-7559358915</v>
      </c>
      <c r="P61" s="31"/>
      <c r="Q61" s="21">
        <v>0</v>
      </c>
      <c r="R61" s="31"/>
      <c r="S61" s="21">
        <v>-7559358915</v>
      </c>
      <c r="T61" s="31"/>
      <c r="U61" s="26">
        <f t="shared" si="2"/>
        <v>2.4713988676131147E-3</v>
      </c>
      <c r="W61" s="25"/>
    </row>
    <row r="62" spans="1:23" x14ac:dyDescent="0.5">
      <c r="A62" s="1" t="s">
        <v>49</v>
      </c>
      <c r="C62" s="21">
        <v>0</v>
      </c>
      <c r="D62" s="31"/>
      <c r="E62" s="21">
        <f>VLOOKUP(A62,'درآمد ناشی از تغییر قیمت اوراق'!A:Q,9,0)</f>
        <v>-9504292230</v>
      </c>
      <c r="F62" s="31"/>
      <c r="G62" s="21">
        <v>0</v>
      </c>
      <c r="H62" s="31"/>
      <c r="I62" s="21">
        <f t="shared" si="0"/>
        <v>-9504292230</v>
      </c>
      <c r="J62" s="31"/>
      <c r="K62" s="26">
        <f t="shared" si="1"/>
        <v>9.4359415168800195E-3</v>
      </c>
      <c r="L62" s="26"/>
      <c r="M62" s="21">
        <v>0</v>
      </c>
      <c r="N62" s="31"/>
      <c r="O62" s="21">
        <v>1542789318</v>
      </c>
      <c r="P62" s="31"/>
      <c r="Q62" s="21">
        <v>0</v>
      </c>
      <c r="R62" s="31"/>
      <c r="S62" s="21">
        <v>1542789318</v>
      </c>
      <c r="T62" s="31"/>
      <c r="U62" s="26">
        <f t="shared" si="2"/>
        <v>-5.0438771545891197E-4</v>
      </c>
      <c r="W62" s="25"/>
    </row>
    <row r="63" spans="1:23" x14ac:dyDescent="0.5">
      <c r="A63" s="1" t="s">
        <v>15</v>
      </c>
      <c r="C63" s="21">
        <v>0</v>
      </c>
      <c r="D63" s="31"/>
      <c r="E63" s="21">
        <f>VLOOKUP(A63,'درآمد ناشی از تغییر قیمت اوراق'!A:Q,9,0)</f>
        <v>-5832790961</v>
      </c>
      <c r="F63" s="31"/>
      <c r="G63" s="21">
        <v>0</v>
      </c>
      <c r="H63" s="31"/>
      <c r="I63" s="21">
        <f t="shared" si="0"/>
        <v>-5832790961</v>
      </c>
      <c r="J63" s="31"/>
      <c r="K63" s="26">
        <f t="shared" si="1"/>
        <v>5.7908440793157726E-3</v>
      </c>
      <c r="L63" s="26"/>
      <c r="M63" s="21">
        <v>0</v>
      </c>
      <c r="N63" s="31"/>
      <c r="O63" s="21">
        <v>-9582442294</v>
      </c>
      <c r="P63" s="31"/>
      <c r="Q63" s="21">
        <v>0</v>
      </c>
      <c r="R63" s="31"/>
      <c r="S63" s="21">
        <v>-9582442294</v>
      </c>
      <c r="T63" s="31"/>
      <c r="U63" s="26">
        <f t="shared" si="2"/>
        <v>3.1328102423298703E-3</v>
      </c>
      <c r="W63" s="25"/>
    </row>
    <row r="64" spans="1:23" x14ac:dyDescent="0.5">
      <c r="A64" s="1" t="s">
        <v>31</v>
      </c>
      <c r="C64" s="21">
        <v>0</v>
      </c>
      <c r="D64" s="31"/>
      <c r="E64" s="21">
        <f>VLOOKUP(A64,'درآمد ناشی از تغییر قیمت اوراق'!A:Q,9,0)</f>
        <v>-1628049711</v>
      </c>
      <c r="F64" s="31"/>
      <c r="G64" s="21">
        <v>0</v>
      </c>
      <c r="H64" s="31"/>
      <c r="I64" s="21">
        <f t="shared" si="0"/>
        <v>-1628049711</v>
      </c>
      <c r="J64" s="31"/>
      <c r="K64" s="26">
        <f t="shared" si="1"/>
        <v>1.6163414894882096E-3</v>
      </c>
      <c r="L64" s="26"/>
      <c r="M64" s="21">
        <v>0</v>
      </c>
      <c r="N64" s="31"/>
      <c r="O64" s="21">
        <v>-4195779123</v>
      </c>
      <c r="P64" s="31"/>
      <c r="Q64" s="21">
        <v>0</v>
      </c>
      <c r="R64" s="31"/>
      <c r="S64" s="21">
        <v>-4195779123</v>
      </c>
      <c r="T64" s="31"/>
      <c r="U64" s="26">
        <f t="shared" si="2"/>
        <v>1.3717358693950763E-3</v>
      </c>
      <c r="W64" s="25"/>
    </row>
    <row r="65" spans="1:23" ht="23.25" thickBot="1" x14ac:dyDescent="0.55000000000000004">
      <c r="A65" s="5"/>
      <c r="B65" s="5"/>
      <c r="C65" s="7">
        <f>SUM(C8:C64)</f>
        <v>0</v>
      </c>
      <c r="D65" s="5"/>
      <c r="E65" s="10">
        <f>SUM(E8:E64)</f>
        <v>-788757708717</v>
      </c>
      <c r="F65" s="5"/>
      <c r="G65" s="35">
        <f>SUM(G8:G64)</f>
        <v>-218485947149</v>
      </c>
      <c r="H65" s="5"/>
      <c r="I65" s="10">
        <f>SUM(I8:I64)</f>
        <v>-1007243655866</v>
      </c>
      <c r="J65" s="5"/>
      <c r="K65" s="11">
        <f>SUM(K8:K64)</f>
        <v>1.0000000000000002</v>
      </c>
      <c r="L65" s="43"/>
      <c r="M65" s="7">
        <f>SUM(M8:M64)</f>
        <v>589181400</v>
      </c>
      <c r="N65" s="5"/>
      <c r="O65" s="10">
        <f>SUM(O8:O64)</f>
        <v>-2744164555994</v>
      </c>
      <c r="P65" s="5"/>
      <c r="Q65" s="10">
        <f>SUM(Q8:Q64)</f>
        <v>-315161527030</v>
      </c>
      <c r="R65" s="5"/>
      <c r="S65" s="10">
        <f>SUM(S8:S64)</f>
        <v>-3058736901624</v>
      </c>
      <c r="T65" s="5"/>
      <c r="U65" s="11">
        <f>SUM(U8:U64)</f>
        <v>1.0000000000000002</v>
      </c>
      <c r="W65" s="4"/>
    </row>
    <row r="66" spans="1:23" ht="22.5" thickTop="1" x14ac:dyDescent="0.5">
      <c r="G66" s="22"/>
      <c r="I66" s="23"/>
      <c r="S66" s="23"/>
    </row>
    <row r="67" spans="1:23" x14ac:dyDescent="0.5">
      <c r="I67" s="23"/>
    </row>
  </sheetData>
  <mergeCells count="6">
    <mergeCell ref="A4:U4"/>
    <mergeCell ref="A3:U3"/>
    <mergeCell ref="A2:U2"/>
    <mergeCell ref="A6:A7"/>
    <mergeCell ref="M6:U6"/>
    <mergeCell ref="C6:K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3"/>
  <sheetViews>
    <sheetView rightToLeft="1" topLeftCell="A10" workbookViewId="0">
      <selection activeCell="K31" sqref="K31:O31"/>
    </sheetView>
  </sheetViews>
  <sheetFormatPr defaultRowHeight="21.75" x14ac:dyDescent="0.5"/>
  <cols>
    <col min="1" max="1" width="42.140625" style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7.14062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22.5" x14ac:dyDescent="0.5">
      <c r="A3" s="47" t="s">
        <v>153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22.5" x14ac:dyDescent="0.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6" spans="1:17" ht="24" x14ac:dyDescent="0.5">
      <c r="A6" s="45" t="s">
        <v>157</v>
      </c>
      <c r="B6" s="5"/>
      <c r="C6" s="46" t="s">
        <v>155</v>
      </c>
      <c r="D6" s="46" t="s">
        <v>155</v>
      </c>
      <c r="E6" s="46" t="s">
        <v>155</v>
      </c>
      <c r="F6" s="46" t="s">
        <v>155</v>
      </c>
      <c r="G6" s="46" t="s">
        <v>155</v>
      </c>
      <c r="H6" s="46" t="s">
        <v>155</v>
      </c>
      <c r="I6" s="46" t="s">
        <v>155</v>
      </c>
      <c r="J6" s="5"/>
      <c r="K6" s="46" t="s">
        <v>156</v>
      </c>
      <c r="L6" s="46" t="s">
        <v>156</v>
      </c>
      <c r="M6" s="46" t="s">
        <v>156</v>
      </c>
      <c r="N6" s="46" t="s">
        <v>156</v>
      </c>
      <c r="O6" s="46" t="s">
        <v>156</v>
      </c>
      <c r="P6" s="46" t="s">
        <v>156</v>
      </c>
      <c r="Q6" s="46" t="s">
        <v>156</v>
      </c>
    </row>
    <row r="7" spans="1:17" ht="24" x14ac:dyDescent="0.5">
      <c r="A7" s="46" t="s">
        <v>157</v>
      </c>
      <c r="B7" s="5"/>
      <c r="C7" s="6" t="s">
        <v>190</v>
      </c>
      <c r="D7" s="5"/>
      <c r="E7" s="6" t="s">
        <v>187</v>
      </c>
      <c r="F7" s="5"/>
      <c r="G7" s="6" t="s">
        <v>188</v>
      </c>
      <c r="H7" s="5"/>
      <c r="I7" s="6" t="s">
        <v>191</v>
      </c>
      <c r="J7" s="5"/>
      <c r="K7" s="6" t="s">
        <v>190</v>
      </c>
      <c r="L7" s="5"/>
      <c r="M7" s="6" t="s">
        <v>187</v>
      </c>
      <c r="N7" s="5"/>
      <c r="O7" s="6" t="s">
        <v>188</v>
      </c>
      <c r="P7" s="5"/>
      <c r="Q7" s="6" t="s">
        <v>191</v>
      </c>
    </row>
    <row r="8" spans="1:17" x14ac:dyDescent="0.5">
      <c r="A8" s="1" t="s">
        <v>73</v>
      </c>
      <c r="C8" s="21">
        <v>0</v>
      </c>
      <c r="D8" s="31"/>
      <c r="E8" s="21">
        <v>178310368</v>
      </c>
      <c r="F8" s="31"/>
      <c r="G8" s="21">
        <v>2096575282</v>
      </c>
      <c r="H8" s="31"/>
      <c r="I8" s="21">
        <v>2274885650</v>
      </c>
      <c r="J8" s="31"/>
      <c r="K8" s="21">
        <v>0</v>
      </c>
      <c r="L8" s="31"/>
      <c r="M8" s="21">
        <v>0</v>
      </c>
      <c r="N8" s="31"/>
      <c r="O8" s="21">
        <v>2096575282</v>
      </c>
      <c r="P8" s="31"/>
      <c r="Q8" s="21">
        <v>2096575282</v>
      </c>
    </row>
    <row r="9" spans="1:17" x14ac:dyDescent="0.5">
      <c r="A9" s="1" t="s">
        <v>76</v>
      </c>
      <c r="C9" s="21">
        <v>0</v>
      </c>
      <c r="D9" s="31"/>
      <c r="E9" s="21">
        <v>2739488227</v>
      </c>
      <c r="F9" s="31"/>
      <c r="G9" s="21">
        <v>-88551991</v>
      </c>
      <c r="H9" s="31"/>
      <c r="I9" s="21">
        <v>2650936236</v>
      </c>
      <c r="J9" s="31"/>
      <c r="K9" s="21">
        <v>0</v>
      </c>
      <c r="L9" s="31"/>
      <c r="M9" s="21">
        <v>82785360</v>
      </c>
      <c r="N9" s="31"/>
      <c r="O9" s="21">
        <v>-88551991</v>
      </c>
      <c r="P9" s="31"/>
      <c r="Q9" s="21">
        <v>-5766631</v>
      </c>
    </row>
    <row r="10" spans="1:17" x14ac:dyDescent="0.5">
      <c r="A10" s="1" t="s">
        <v>108</v>
      </c>
      <c r="C10" s="21">
        <v>0</v>
      </c>
      <c r="D10" s="31"/>
      <c r="E10" s="21">
        <v>476875696</v>
      </c>
      <c r="F10" s="31"/>
      <c r="G10" s="21">
        <v>3391058772</v>
      </c>
      <c r="H10" s="31"/>
      <c r="I10" s="21">
        <v>3867934468</v>
      </c>
      <c r="J10" s="31"/>
      <c r="K10" s="21">
        <v>0</v>
      </c>
      <c r="L10" s="31"/>
      <c r="M10" s="21">
        <v>3383667193</v>
      </c>
      <c r="N10" s="31"/>
      <c r="O10" s="21">
        <v>3391058772</v>
      </c>
      <c r="P10" s="31"/>
      <c r="Q10" s="21">
        <v>6774725965</v>
      </c>
    </row>
    <row r="11" spans="1:17" x14ac:dyDescent="0.5">
      <c r="A11" s="1" t="s">
        <v>105</v>
      </c>
      <c r="C11" s="21">
        <v>0</v>
      </c>
      <c r="D11" s="31"/>
      <c r="E11" s="21">
        <v>499973692</v>
      </c>
      <c r="F11" s="31"/>
      <c r="G11" s="21">
        <v>199689758</v>
      </c>
      <c r="H11" s="31"/>
      <c r="I11" s="21">
        <v>699663450</v>
      </c>
      <c r="J11" s="31"/>
      <c r="K11" s="21">
        <v>0</v>
      </c>
      <c r="L11" s="31"/>
      <c r="M11" s="21">
        <v>1423351405</v>
      </c>
      <c r="N11" s="31"/>
      <c r="O11" s="21">
        <v>199689758</v>
      </c>
      <c r="P11" s="31"/>
      <c r="Q11" s="21">
        <v>1623041163</v>
      </c>
    </row>
    <row r="12" spans="1:17" x14ac:dyDescent="0.5">
      <c r="A12" s="1" t="s">
        <v>85</v>
      </c>
      <c r="C12" s="21">
        <v>0</v>
      </c>
      <c r="D12" s="31"/>
      <c r="E12" s="21">
        <v>2977728785</v>
      </c>
      <c r="F12" s="31"/>
      <c r="G12" s="21">
        <v>2592552782</v>
      </c>
      <c r="H12" s="31"/>
      <c r="I12" s="21">
        <v>5570281567</v>
      </c>
      <c r="J12" s="31"/>
      <c r="K12" s="21">
        <v>0</v>
      </c>
      <c r="L12" s="31"/>
      <c r="M12" s="21">
        <v>0</v>
      </c>
      <c r="N12" s="31"/>
      <c r="O12" s="21">
        <v>2592552782</v>
      </c>
      <c r="P12" s="31"/>
      <c r="Q12" s="21">
        <v>2592552782</v>
      </c>
    </row>
    <row r="13" spans="1:17" x14ac:dyDescent="0.5">
      <c r="A13" s="1" t="s">
        <v>185</v>
      </c>
      <c r="C13" s="21">
        <v>0</v>
      </c>
      <c r="D13" s="31"/>
      <c r="E13" s="21">
        <v>0</v>
      </c>
      <c r="F13" s="31"/>
      <c r="G13" s="21">
        <v>0</v>
      </c>
      <c r="H13" s="31"/>
      <c r="I13" s="21">
        <v>0</v>
      </c>
      <c r="J13" s="31"/>
      <c r="K13" s="21">
        <v>0</v>
      </c>
      <c r="L13" s="31"/>
      <c r="M13" s="21">
        <v>0</v>
      </c>
      <c r="N13" s="31"/>
      <c r="O13" s="21">
        <v>342867747</v>
      </c>
      <c r="P13" s="31"/>
      <c r="Q13" s="21">
        <v>342867747</v>
      </c>
    </row>
    <row r="14" spans="1:17" x14ac:dyDescent="0.5">
      <c r="A14" s="1" t="s">
        <v>132</v>
      </c>
      <c r="C14" s="21">
        <v>2404713120</v>
      </c>
      <c r="D14" s="31"/>
      <c r="E14" s="21">
        <v>0</v>
      </c>
      <c r="F14" s="31"/>
      <c r="G14" s="21">
        <v>0</v>
      </c>
      <c r="H14" s="31"/>
      <c r="I14" s="21">
        <v>2404713120</v>
      </c>
      <c r="J14" s="31"/>
      <c r="K14" s="21">
        <v>4129098369</v>
      </c>
      <c r="L14" s="31"/>
      <c r="M14" s="21">
        <v>5528515000</v>
      </c>
      <c r="N14" s="31"/>
      <c r="O14" s="21">
        <v>0</v>
      </c>
      <c r="P14" s="31"/>
      <c r="Q14" s="21">
        <v>9657613369</v>
      </c>
    </row>
    <row r="15" spans="1:17" x14ac:dyDescent="0.5">
      <c r="A15" s="1" t="s">
        <v>129</v>
      </c>
      <c r="C15" s="21">
        <v>2421106560</v>
      </c>
      <c r="D15" s="31"/>
      <c r="E15" s="21">
        <v>2199601250</v>
      </c>
      <c r="F15" s="31"/>
      <c r="G15" s="21">
        <v>0</v>
      </c>
      <c r="H15" s="31"/>
      <c r="I15" s="21">
        <v>4620707810</v>
      </c>
      <c r="J15" s="31"/>
      <c r="K15" s="21">
        <v>4157513672</v>
      </c>
      <c r="L15" s="31"/>
      <c r="M15" s="21">
        <v>1129167500</v>
      </c>
      <c r="N15" s="31"/>
      <c r="O15" s="21">
        <v>0</v>
      </c>
      <c r="P15" s="31"/>
      <c r="Q15" s="21">
        <v>5286681172</v>
      </c>
    </row>
    <row r="16" spans="1:17" x14ac:dyDescent="0.5">
      <c r="A16" s="1" t="s">
        <v>79</v>
      </c>
      <c r="C16" s="21">
        <v>0</v>
      </c>
      <c r="D16" s="31"/>
      <c r="E16" s="21">
        <v>-14641712</v>
      </c>
      <c r="F16" s="31"/>
      <c r="G16" s="21"/>
      <c r="H16" s="31"/>
      <c r="I16" s="21">
        <v>-14641712</v>
      </c>
      <c r="J16" s="31"/>
      <c r="K16" s="21">
        <v>0</v>
      </c>
      <c r="L16" s="31"/>
      <c r="M16" s="21">
        <v>8461914</v>
      </c>
      <c r="N16" s="31"/>
      <c r="O16" s="21">
        <v>0</v>
      </c>
      <c r="P16" s="31"/>
      <c r="Q16" s="21">
        <v>8461914</v>
      </c>
    </row>
    <row r="17" spans="1:17" x14ac:dyDescent="0.5">
      <c r="A17" s="1" t="s">
        <v>96</v>
      </c>
      <c r="C17" s="21">
        <v>0</v>
      </c>
      <c r="D17" s="31"/>
      <c r="E17" s="21">
        <v>16879146</v>
      </c>
      <c r="F17" s="31"/>
      <c r="G17" s="21">
        <v>0</v>
      </c>
      <c r="H17" s="31"/>
      <c r="I17" s="21">
        <v>16879146</v>
      </c>
      <c r="J17" s="31"/>
      <c r="K17" s="21">
        <v>0</v>
      </c>
      <c r="L17" s="31"/>
      <c r="M17" s="21">
        <v>20018272</v>
      </c>
      <c r="N17" s="31"/>
      <c r="O17" s="21">
        <v>0</v>
      </c>
      <c r="P17" s="31"/>
      <c r="Q17" s="21">
        <v>20018272</v>
      </c>
    </row>
    <row r="18" spans="1:17" x14ac:dyDescent="0.5">
      <c r="A18" s="1" t="s">
        <v>102</v>
      </c>
      <c r="C18" s="21">
        <v>0</v>
      </c>
      <c r="D18" s="31"/>
      <c r="E18" s="21">
        <v>186248101</v>
      </c>
      <c r="F18" s="31"/>
      <c r="G18" s="21">
        <v>0</v>
      </c>
      <c r="H18" s="31"/>
      <c r="I18" s="21">
        <v>186248101</v>
      </c>
      <c r="J18" s="31"/>
      <c r="K18" s="21">
        <v>0</v>
      </c>
      <c r="L18" s="31"/>
      <c r="M18" s="21">
        <v>344074473</v>
      </c>
      <c r="N18" s="31"/>
      <c r="O18" s="21">
        <v>0</v>
      </c>
      <c r="P18" s="31"/>
      <c r="Q18" s="21">
        <v>344074473</v>
      </c>
    </row>
    <row r="19" spans="1:17" x14ac:dyDescent="0.5">
      <c r="A19" s="1" t="s">
        <v>88</v>
      </c>
      <c r="C19" s="21">
        <v>0</v>
      </c>
      <c r="D19" s="31"/>
      <c r="E19" s="21">
        <v>1052747691</v>
      </c>
      <c r="F19" s="31"/>
      <c r="G19" s="21">
        <v>0</v>
      </c>
      <c r="H19" s="31"/>
      <c r="I19" s="21">
        <v>1052747691</v>
      </c>
      <c r="J19" s="31"/>
      <c r="K19" s="21">
        <v>0</v>
      </c>
      <c r="L19" s="31"/>
      <c r="M19" s="21">
        <v>422518627</v>
      </c>
      <c r="N19" s="31"/>
      <c r="O19" s="21">
        <v>0</v>
      </c>
      <c r="P19" s="31"/>
      <c r="Q19" s="21">
        <v>422518627</v>
      </c>
    </row>
    <row r="20" spans="1:17" x14ac:dyDescent="0.5">
      <c r="A20" s="1" t="s">
        <v>120</v>
      </c>
      <c r="C20" s="21">
        <v>0</v>
      </c>
      <c r="D20" s="31"/>
      <c r="E20" s="21">
        <v>1116211410</v>
      </c>
      <c r="F20" s="31"/>
      <c r="G20" s="21">
        <v>0</v>
      </c>
      <c r="H20" s="31"/>
      <c r="I20" s="21">
        <v>1116211410</v>
      </c>
      <c r="J20" s="31"/>
      <c r="K20" s="21">
        <v>0</v>
      </c>
      <c r="L20" s="31"/>
      <c r="M20" s="21">
        <v>1285660684</v>
      </c>
      <c r="N20" s="31"/>
      <c r="O20" s="21">
        <v>0</v>
      </c>
      <c r="P20" s="31"/>
      <c r="Q20" s="21">
        <v>1285660684</v>
      </c>
    </row>
    <row r="21" spans="1:17" x14ac:dyDescent="0.5">
      <c r="A21" s="1" t="s">
        <v>114</v>
      </c>
      <c r="C21" s="21">
        <v>0</v>
      </c>
      <c r="D21" s="31"/>
      <c r="E21" s="21">
        <v>229386087</v>
      </c>
      <c r="F21" s="31"/>
      <c r="G21" s="21">
        <v>0</v>
      </c>
      <c r="H21" s="31"/>
      <c r="I21" s="21">
        <v>229386087</v>
      </c>
      <c r="J21" s="31"/>
      <c r="K21" s="21">
        <v>0</v>
      </c>
      <c r="L21" s="31"/>
      <c r="M21" s="21">
        <v>491040960</v>
      </c>
      <c r="N21" s="31"/>
      <c r="O21" s="21">
        <v>0</v>
      </c>
      <c r="P21" s="31"/>
      <c r="Q21" s="21">
        <v>491040960</v>
      </c>
    </row>
    <row r="22" spans="1:17" x14ac:dyDescent="0.5">
      <c r="A22" s="1" t="s">
        <v>126</v>
      </c>
      <c r="C22" s="21">
        <v>0</v>
      </c>
      <c r="D22" s="31"/>
      <c r="E22" s="21">
        <v>321712443</v>
      </c>
      <c r="F22" s="31"/>
      <c r="G22" s="21">
        <v>0</v>
      </c>
      <c r="H22" s="31"/>
      <c r="I22" s="21">
        <v>321712443</v>
      </c>
      <c r="J22" s="31"/>
      <c r="K22" s="21">
        <v>0</v>
      </c>
      <c r="L22" s="31"/>
      <c r="M22" s="21">
        <v>574239689</v>
      </c>
      <c r="N22" s="31"/>
      <c r="O22" s="21">
        <v>0</v>
      </c>
      <c r="P22" s="31"/>
      <c r="Q22" s="21">
        <v>574239689</v>
      </c>
    </row>
    <row r="23" spans="1:17" x14ac:dyDescent="0.5">
      <c r="A23" s="1" t="s">
        <v>91</v>
      </c>
      <c r="C23" s="21">
        <v>0</v>
      </c>
      <c r="D23" s="31"/>
      <c r="E23" s="21">
        <v>206405606</v>
      </c>
      <c r="F23" s="31"/>
      <c r="G23" s="21">
        <v>0</v>
      </c>
      <c r="H23" s="31"/>
      <c r="I23" s="21">
        <v>206405606</v>
      </c>
      <c r="J23" s="31"/>
      <c r="K23" s="21">
        <v>0</v>
      </c>
      <c r="L23" s="31"/>
      <c r="M23" s="21">
        <v>189959173</v>
      </c>
      <c r="N23" s="31"/>
      <c r="O23" s="21">
        <v>0</v>
      </c>
      <c r="P23" s="31"/>
      <c r="Q23" s="21">
        <v>189959173</v>
      </c>
    </row>
    <row r="24" spans="1:17" x14ac:dyDescent="0.5">
      <c r="A24" s="1" t="s">
        <v>117</v>
      </c>
      <c r="C24" s="21">
        <v>0</v>
      </c>
      <c r="D24" s="31"/>
      <c r="E24" s="21">
        <v>656425418</v>
      </c>
      <c r="F24" s="31"/>
      <c r="G24" s="21">
        <v>0</v>
      </c>
      <c r="H24" s="31"/>
      <c r="I24" s="21">
        <v>656425418</v>
      </c>
      <c r="J24" s="31"/>
      <c r="K24" s="21">
        <v>0</v>
      </c>
      <c r="L24" s="31"/>
      <c r="M24" s="21">
        <v>707589051</v>
      </c>
      <c r="N24" s="31"/>
      <c r="O24" s="21">
        <v>0</v>
      </c>
      <c r="P24" s="31"/>
      <c r="Q24" s="21">
        <v>707589051</v>
      </c>
    </row>
    <row r="25" spans="1:17" x14ac:dyDescent="0.5">
      <c r="A25" s="1" t="s">
        <v>111</v>
      </c>
      <c r="C25" s="21">
        <v>0</v>
      </c>
      <c r="D25" s="31"/>
      <c r="E25" s="21">
        <v>361565477</v>
      </c>
      <c r="F25" s="31"/>
      <c r="G25" s="21">
        <v>0</v>
      </c>
      <c r="H25" s="31"/>
      <c r="I25" s="21">
        <v>361565477</v>
      </c>
      <c r="J25" s="31"/>
      <c r="K25" s="21">
        <v>0</v>
      </c>
      <c r="L25" s="31"/>
      <c r="M25" s="21">
        <v>425912284</v>
      </c>
      <c r="N25" s="31"/>
      <c r="O25" s="21">
        <v>0</v>
      </c>
      <c r="P25" s="31"/>
      <c r="Q25" s="21">
        <v>425912284</v>
      </c>
    </row>
    <row r="26" spans="1:17" x14ac:dyDescent="0.5">
      <c r="A26" s="1" t="s">
        <v>82</v>
      </c>
      <c r="C26" s="21">
        <v>0</v>
      </c>
      <c r="D26" s="31"/>
      <c r="E26" s="21">
        <v>1485271854</v>
      </c>
      <c r="F26" s="31"/>
      <c r="G26" s="21">
        <v>0</v>
      </c>
      <c r="H26" s="31"/>
      <c r="I26" s="21">
        <v>1485271854</v>
      </c>
      <c r="J26" s="31"/>
      <c r="K26" s="21">
        <v>0</v>
      </c>
      <c r="L26" s="31"/>
      <c r="M26" s="21">
        <v>1303405886</v>
      </c>
      <c r="N26" s="31"/>
      <c r="O26" s="21">
        <v>0</v>
      </c>
      <c r="P26" s="31"/>
      <c r="Q26" s="21">
        <v>1303405886</v>
      </c>
    </row>
    <row r="27" spans="1:17" x14ac:dyDescent="0.5">
      <c r="A27" s="1" t="s">
        <v>123</v>
      </c>
      <c r="C27" s="21">
        <v>0</v>
      </c>
      <c r="D27" s="31"/>
      <c r="E27" s="21">
        <v>1282335271</v>
      </c>
      <c r="F27" s="31"/>
      <c r="G27" s="21">
        <v>0</v>
      </c>
      <c r="H27" s="31"/>
      <c r="I27" s="21">
        <v>1282335271</v>
      </c>
      <c r="J27" s="31"/>
      <c r="K27" s="21">
        <v>0</v>
      </c>
      <c r="L27" s="31"/>
      <c r="M27" s="21">
        <v>1713777309</v>
      </c>
      <c r="N27" s="31"/>
      <c r="O27" s="21">
        <v>0</v>
      </c>
      <c r="P27" s="31"/>
      <c r="Q27" s="21">
        <v>1713777309</v>
      </c>
    </row>
    <row r="28" spans="1:17" x14ac:dyDescent="0.5">
      <c r="A28" s="1" t="s">
        <v>69</v>
      </c>
      <c r="C28" s="21">
        <v>0</v>
      </c>
      <c r="D28" s="31"/>
      <c r="E28" s="21">
        <v>1306034939</v>
      </c>
      <c r="F28" s="31"/>
      <c r="G28" s="21">
        <v>0</v>
      </c>
      <c r="H28" s="31"/>
      <c r="I28" s="21">
        <v>1306034939</v>
      </c>
      <c r="J28" s="31"/>
      <c r="K28" s="21">
        <v>0</v>
      </c>
      <c r="L28" s="31"/>
      <c r="M28" s="21">
        <v>744663539</v>
      </c>
      <c r="N28" s="31"/>
      <c r="O28" s="21">
        <v>0</v>
      </c>
      <c r="P28" s="31"/>
      <c r="Q28" s="21">
        <v>744663539</v>
      </c>
    </row>
    <row r="29" spans="1:17" x14ac:dyDescent="0.5">
      <c r="A29" s="1" t="s">
        <v>93</v>
      </c>
      <c r="C29" s="21">
        <v>0</v>
      </c>
      <c r="D29" s="31"/>
      <c r="E29" s="21">
        <v>288511760</v>
      </c>
      <c r="F29" s="31"/>
      <c r="G29" s="21">
        <v>0</v>
      </c>
      <c r="H29" s="31"/>
      <c r="I29" s="21">
        <v>288511760</v>
      </c>
      <c r="J29" s="31"/>
      <c r="K29" s="21">
        <v>0</v>
      </c>
      <c r="L29" s="31"/>
      <c r="M29" s="21">
        <v>201302846</v>
      </c>
      <c r="N29" s="31"/>
      <c r="O29" s="21">
        <v>0</v>
      </c>
      <c r="P29" s="31"/>
      <c r="Q29" s="21">
        <v>201302846</v>
      </c>
    </row>
    <row r="30" spans="1:17" x14ac:dyDescent="0.5">
      <c r="A30" s="1" t="s">
        <v>99</v>
      </c>
      <c r="C30" s="21">
        <v>0</v>
      </c>
      <c r="D30" s="31"/>
      <c r="E30" s="21">
        <v>6929794</v>
      </c>
      <c r="F30" s="31"/>
      <c r="G30" s="21">
        <v>0</v>
      </c>
      <c r="H30" s="31"/>
      <c r="I30" s="21">
        <v>6929794</v>
      </c>
      <c r="J30" s="31"/>
      <c r="K30" s="21">
        <v>0</v>
      </c>
      <c r="L30" s="31"/>
      <c r="M30" s="21">
        <v>3472710</v>
      </c>
      <c r="N30" s="31"/>
      <c r="O30" s="21">
        <v>0</v>
      </c>
      <c r="P30" s="31"/>
      <c r="Q30" s="21">
        <v>3472710</v>
      </c>
    </row>
    <row r="31" spans="1:17" ht="23.25" thickBot="1" x14ac:dyDescent="0.55000000000000004">
      <c r="A31" s="5"/>
      <c r="B31" s="5"/>
      <c r="C31" s="7">
        <f>SUM(C8:C30)</f>
        <v>4825819680</v>
      </c>
      <c r="D31" s="5"/>
      <c r="E31" s="7">
        <f>SUM(E8:E30)</f>
        <v>17574001303</v>
      </c>
      <c r="F31" s="5"/>
      <c r="G31" s="7">
        <f>SUM(G8:G30)</f>
        <v>8191324603</v>
      </c>
      <c r="H31" s="5"/>
      <c r="I31" s="7">
        <f>SUM(I8:I30)</f>
        <v>30591145586</v>
      </c>
      <c r="J31" s="5"/>
      <c r="K31" s="7">
        <f>SUM(K8:K30)</f>
        <v>8286612041</v>
      </c>
      <c r="L31" s="5"/>
      <c r="M31" s="7">
        <f>SUM(M8:M30)</f>
        <v>19983583875</v>
      </c>
      <c r="N31" s="5"/>
      <c r="O31" s="7">
        <f>SUM(O8:O30)</f>
        <v>8534192350</v>
      </c>
      <c r="P31" s="5"/>
      <c r="Q31" s="7">
        <f>SUM(Q8:Q30)</f>
        <v>36804388266</v>
      </c>
    </row>
    <row r="32" spans="1:17" ht="22.5" thickTop="1" x14ac:dyDescent="0.5">
      <c r="G32" s="3"/>
      <c r="M32" s="38"/>
    </row>
    <row r="33" spans="13:13" x14ac:dyDescent="0.5">
      <c r="M33" s="39"/>
    </row>
  </sheetData>
  <mergeCells count="6">
    <mergeCell ref="A3:Q3"/>
    <mergeCell ref="A2:Q2"/>
    <mergeCell ref="K6:Q6"/>
    <mergeCell ref="A6:A7"/>
    <mergeCell ref="C6:I6"/>
    <mergeCell ref="A4:Q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K9" sqref="K9"/>
    </sheetView>
  </sheetViews>
  <sheetFormatPr defaultRowHeight="21.75" x14ac:dyDescent="0.5"/>
  <cols>
    <col min="1" max="1" width="23.85546875" style="1" bestFit="1" customWidth="1"/>
    <col min="2" max="2" width="1" style="1" customWidth="1"/>
    <col min="3" max="3" width="23.140625" style="1" bestFit="1" customWidth="1"/>
    <col min="4" max="4" width="1" style="1" customWidth="1"/>
    <col min="5" max="5" width="31.570312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31.5703125" style="1" bestFit="1" customWidth="1"/>
    <col min="10" max="10" width="1" style="1" customWidth="1"/>
    <col min="11" max="11" width="27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22.5" x14ac:dyDescent="0.5">
      <c r="A3" s="47" t="s">
        <v>153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22.5" x14ac:dyDescent="0.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6" spans="1:11" ht="24" x14ac:dyDescent="0.5">
      <c r="A6" s="46" t="s">
        <v>192</v>
      </c>
      <c r="B6" s="46" t="s">
        <v>192</v>
      </c>
      <c r="C6" s="46" t="s">
        <v>192</v>
      </c>
      <c r="D6" s="5"/>
      <c r="E6" s="46" t="s">
        <v>155</v>
      </c>
      <c r="F6" s="46" t="s">
        <v>155</v>
      </c>
      <c r="G6" s="46" t="s">
        <v>155</v>
      </c>
      <c r="H6" s="5"/>
      <c r="I6" s="46" t="s">
        <v>156</v>
      </c>
      <c r="J6" s="46" t="s">
        <v>156</v>
      </c>
      <c r="K6" s="46" t="s">
        <v>156</v>
      </c>
    </row>
    <row r="7" spans="1:11" ht="24" x14ac:dyDescent="0.5">
      <c r="A7" s="6" t="s">
        <v>193</v>
      </c>
      <c r="B7" s="5"/>
      <c r="C7" s="6" t="s">
        <v>138</v>
      </c>
      <c r="D7" s="5"/>
      <c r="E7" s="6" t="s">
        <v>194</v>
      </c>
      <c r="F7" s="5"/>
      <c r="G7" s="6" t="s">
        <v>195</v>
      </c>
      <c r="H7" s="5"/>
      <c r="I7" s="6" t="s">
        <v>194</v>
      </c>
      <c r="J7" s="5"/>
      <c r="K7" s="6" t="s">
        <v>195</v>
      </c>
    </row>
    <row r="8" spans="1:11" x14ac:dyDescent="0.5">
      <c r="A8" s="1" t="s">
        <v>144</v>
      </c>
      <c r="C8" s="27" t="s">
        <v>145</v>
      </c>
      <c r="E8" s="21">
        <v>14873496506</v>
      </c>
      <c r="G8" s="26">
        <f>E8/$E$10</f>
        <v>0.99917974696348155</v>
      </c>
      <c r="I8" s="21">
        <v>17816596270</v>
      </c>
      <c r="K8" s="26">
        <f>I8/$I$10</f>
        <v>0.70981529541045052</v>
      </c>
    </row>
    <row r="9" spans="1:11" x14ac:dyDescent="0.5">
      <c r="A9" s="1" t="s">
        <v>150</v>
      </c>
      <c r="C9" s="27" t="s">
        <v>151</v>
      </c>
      <c r="E9" s="21">
        <v>12210046</v>
      </c>
      <c r="G9" s="26">
        <f>E9/$E$10</f>
        <v>8.2025303651841065E-4</v>
      </c>
      <c r="I9" s="21">
        <v>7283731076</v>
      </c>
      <c r="K9" s="26">
        <f>I9/$I$10</f>
        <v>0.29018470458954948</v>
      </c>
    </row>
    <row r="10" spans="1:11" ht="23.25" thickBot="1" x14ac:dyDescent="0.55000000000000004">
      <c r="A10" s="5"/>
      <c r="B10" s="5"/>
      <c r="C10" s="5"/>
      <c r="D10" s="5"/>
      <c r="E10" s="7">
        <f>SUM(E8:E9)</f>
        <v>14885706552</v>
      </c>
      <c r="F10" s="5"/>
      <c r="G10" s="12">
        <f>SUM(G8:G9)</f>
        <v>1</v>
      </c>
      <c r="H10" s="5"/>
      <c r="I10" s="7">
        <f>SUM(I8:I9)</f>
        <v>25100327346</v>
      </c>
      <c r="J10" s="5"/>
      <c r="K10" s="12">
        <f>SUM(K8:K9)</f>
        <v>1</v>
      </c>
    </row>
    <row r="11" spans="1:11" ht="22.5" thickTop="1" x14ac:dyDescent="0.5"/>
  </sheetData>
  <mergeCells count="6">
    <mergeCell ref="A4:K4"/>
    <mergeCell ref="A3:K3"/>
    <mergeCell ref="A2:K2"/>
    <mergeCell ref="A6:C6"/>
    <mergeCell ref="E6:G6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Q16" sqref="Q16"/>
    </sheetView>
  </sheetViews>
  <sheetFormatPr defaultColWidth="9.5703125" defaultRowHeight="21.75" x14ac:dyDescent="0.5"/>
  <cols>
    <col min="1" max="1" width="33.85546875" style="1" bestFit="1" customWidth="1"/>
    <col min="2" max="2" width="1.7109375" style="1" customWidth="1"/>
    <col min="3" max="3" width="16" style="1" bestFit="1" customWidth="1"/>
    <col min="4" max="4" width="1.85546875" style="1" customWidth="1"/>
    <col min="5" max="5" width="19.28515625" style="1" customWidth="1"/>
    <col min="6" max="16384" width="9.5703125" style="1"/>
  </cols>
  <sheetData>
    <row r="2" spans="1:5" ht="22.5" x14ac:dyDescent="0.5">
      <c r="A2" s="47" t="s">
        <v>0</v>
      </c>
      <c r="B2" s="47"/>
      <c r="C2" s="47"/>
      <c r="D2" s="47"/>
      <c r="E2" s="47"/>
    </row>
    <row r="3" spans="1:5" ht="22.5" x14ac:dyDescent="0.5">
      <c r="A3" s="47" t="s">
        <v>153</v>
      </c>
      <c r="B3" s="47"/>
      <c r="C3" s="47"/>
      <c r="D3" s="47"/>
      <c r="E3" s="47"/>
    </row>
    <row r="4" spans="1:5" ht="22.5" x14ac:dyDescent="0.5">
      <c r="A4" s="47" t="s">
        <v>2</v>
      </c>
      <c r="B4" s="47"/>
      <c r="C4" s="47"/>
      <c r="D4" s="47"/>
      <c r="E4" s="47"/>
    </row>
    <row r="5" spans="1:5" ht="22.5" x14ac:dyDescent="0.55000000000000004">
      <c r="E5" s="2" t="s">
        <v>208</v>
      </c>
    </row>
    <row r="6" spans="1:5" ht="24" x14ac:dyDescent="0.5">
      <c r="A6" s="45" t="s">
        <v>196</v>
      </c>
      <c r="B6" s="5"/>
      <c r="C6" s="6" t="s">
        <v>155</v>
      </c>
      <c r="D6" s="5"/>
      <c r="E6" s="6" t="s">
        <v>209</v>
      </c>
    </row>
    <row r="7" spans="1:5" ht="24" x14ac:dyDescent="0.5">
      <c r="A7" s="46" t="s">
        <v>196</v>
      </c>
      <c r="B7" s="5"/>
      <c r="C7" s="6" t="s">
        <v>141</v>
      </c>
      <c r="D7" s="5"/>
      <c r="E7" s="6" t="s">
        <v>141</v>
      </c>
    </row>
    <row r="8" spans="1:5" x14ac:dyDescent="0.5">
      <c r="A8" s="1" t="s">
        <v>204</v>
      </c>
      <c r="C8" s="21">
        <v>7280247135</v>
      </c>
      <c r="D8" s="31"/>
      <c r="E8" s="21">
        <v>19102203034</v>
      </c>
    </row>
    <row r="9" spans="1:5" x14ac:dyDescent="0.5">
      <c r="A9" s="1" t="s">
        <v>197</v>
      </c>
      <c r="C9" s="21">
        <v>-1399776857</v>
      </c>
      <c r="D9" s="31"/>
      <c r="E9" s="21">
        <v>0</v>
      </c>
    </row>
    <row r="10" spans="1:5" ht="24.75" thickBot="1" x14ac:dyDescent="0.55000000000000004">
      <c r="A10" s="13" t="s">
        <v>162</v>
      </c>
      <c r="B10" s="5"/>
      <c r="C10" s="7">
        <f>SUM(C8:C9)</f>
        <v>5880470278</v>
      </c>
      <c r="D10" s="5"/>
      <c r="E10" s="7">
        <f>SUM(E8:E9)</f>
        <v>19102203034</v>
      </c>
    </row>
    <row r="11" spans="1:5" ht="22.5" thickTop="1" x14ac:dyDescent="0.5"/>
  </sheetData>
  <mergeCells count="4">
    <mergeCell ref="A4:E4"/>
    <mergeCell ref="A3:E3"/>
    <mergeCell ref="A2:E2"/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57"/>
  <sheetViews>
    <sheetView rightToLeft="1" topLeftCell="A46" workbookViewId="0">
      <selection activeCell="W57" sqref="W57"/>
    </sheetView>
  </sheetViews>
  <sheetFormatPr defaultRowHeight="21.75" x14ac:dyDescent="0.5"/>
  <cols>
    <col min="1" max="1" width="29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22" style="1" bestFit="1" customWidth="1"/>
    <col min="6" max="6" width="1" style="1" customWidth="1"/>
    <col min="7" max="7" width="21.7109375" style="1" bestFit="1" customWidth="1"/>
    <col min="8" max="8" width="1" style="1" customWidth="1"/>
    <col min="9" max="9" width="11.2851562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21.85546875" style="1" bestFit="1" customWidth="1"/>
    <col min="22" max="22" width="1" style="1" customWidth="1"/>
    <col min="23" max="23" width="21.710937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28" width="11.28515625" style="1" bestFit="1" customWidth="1"/>
    <col min="29" max="16384" width="9.140625" style="1"/>
  </cols>
  <sheetData>
    <row r="2" spans="1:28" ht="22.5" x14ac:dyDescent="0.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8" ht="22.5" x14ac:dyDescent="0.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8" ht="22.5" x14ac:dyDescent="0.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6" spans="1:28" ht="24" x14ac:dyDescent="0.5">
      <c r="A6" s="45" t="s">
        <v>3</v>
      </c>
      <c r="B6" s="5"/>
      <c r="C6" s="46" t="s">
        <v>202</v>
      </c>
      <c r="D6" s="46" t="s">
        <v>4</v>
      </c>
      <c r="E6" s="46" t="s">
        <v>4</v>
      </c>
      <c r="F6" s="46" t="s">
        <v>4</v>
      </c>
      <c r="G6" s="46" t="s">
        <v>4</v>
      </c>
      <c r="H6" s="5"/>
      <c r="I6" s="46" t="s">
        <v>5</v>
      </c>
      <c r="J6" s="46" t="s">
        <v>5</v>
      </c>
      <c r="K6" s="46" t="s">
        <v>5</v>
      </c>
      <c r="L6" s="46" t="s">
        <v>5</v>
      </c>
      <c r="M6" s="46" t="s">
        <v>5</v>
      </c>
      <c r="N6" s="46" t="s">
        <v>5</v>
      </c>
      <c r="O6" s="46" t="s">
        <v>5</v>
      </c>
      <c r="P6" s="5"/>
      <c r="Q6" s="46" t="s">
        <v>6</v>
      </c>
      <c r="R6" s="46" t="s">
        <v>6</v>
      </c>
      <c r="S6" s="46" t="s">
        <v>6</v>
      </c>
      <c r="T6" s="46" t="s">
        <v>6</v>
      </c>
      <c r="U6" s="46" t="s">
        <v>6</v>
      </c>
      <c r="V6" s="46" t="s">
        <v>6</v>
      </c>
      <c r="W6" s="46" t="s">
        <v>6</v>
      </c>
      <c r="X6" s="46" t="s">
        <v>6</v>
      </c>
      <c r="Y6" s="46" t="s">
        <v>6</v>
      </c>
    </row>
    <row r="7" spans="1:28" ht="24" x14ac:dyDescent="0.5">
      <c r="A7" s="45" t="s">
        <v>3</v>
      </c>
      <c r="B7" s="5"/>
      <c r="C7" s="45" t="s">
        <v>7</v>
      </c>
      <c r="D7" s="5"/>
      <c r="E7" s="45" t="s">
        <v>8</v>
      </c>
      <c r="F7" s="5"/>
      <c r="G7" s="45" t="s">
        <v>9</v>
      </c>
      <c r="H7" s="5"/>
      <c r="I7" s="46" t="s">
        <v>10</v>
      </c>
      <c r="J7" s="46" t="s">
        <v>10</v>
      </c>
      <c r="K7" s="46" t="s">
        <v>10</v>
      </c>
      <c r="L7" s="5"/>
      <c r="M7" s="46" t="s">
        <v>11</v>
      </c>
      <c r="N7" s="46" t="s">
        <v>11</v>
      </c>
      <c r="O7" s="46" t="s">
        <v>11</v>
      </c>
      <c r="P7" s="5"/>
      <c r="Q7" s="45" t="s">
        <v>7</v>
      </c>
      <c r="R7" s="5"/>
      <c r="S7" s="45" t="s">
        <v>12</v>
      </c>
      <c r="T7" s="5"/>
      <c r="U7" s="45" t="s">
        <v>8</v>
      </c>
      <c r="V7" s="5"/>
      <c r="W7" s="45" t="s">
        <v>9</v>
      </c>
      <c r="X7" s="5"/>
      <c r="Y7" s="45" t="s">
        <v>13</v>
      </c>
    </row>
    <row r="8" spans="1:28" ht="24" x14ac:dyDescent="0.5">
      <c r="A8" s="46" t="s">
        <v>3</v>
      </c>
      <c r="B8" s="5"/>
      <c r="C8" s="46" t="s">
        <v>7</v>
      </c>
      <c r="D8" s="5"/>
      <c r="E8" s="46" t="s">
        <v>8</v>
      </c>
      <c r="F8" s="5"/>
      <c r="G8" s="46" t="s">
        <v>9</v>
      </c>
      <c r="H8" s="5"/>
      <c r="I8" s="6" t="s">
        <v>7</v>
      </c>
      <c r="J8" s="5"/>
      <c r="K8" s="6" t="s">
        <v>8</v>
      </c>
      <c r="L8" s="5"/>
      <c r="M8" s="6" t="s">
        <v>7</v>
      </c>
      <c r="N8" s="5"/>
      <c r="O8" s="6" t="s">
        <v>14</v>
      </c>
      <c r="P8" s="5"/>
      <c r="Q8" s="46" t="s">
        <v>7</v>
      </c>
      <c r="R8" s="5"/>
      <c r="S8" s="46" t="s">
        <v>12</v>
      </c>
      <c r="T8" s="5"/>
      <c r="U8" s="46" t="s">
        <v>8</v>
      </c>
      <c r="V8" s="5"/>
      <c r="W8" s="46" t="s">
        <v>9</v>
      </c>
      <c r="X8" s="5"/>
      <c r="Y8" s="46" t="s">
        <v>13</v>
      </c>
    </row>
    <row r="9" spans="1:28" x14ac:dyDescent="0.5">
      <c r="A9" s="1" t="s">
        <v>15</v>
      </c>
      <c r="C9" s="21">
        <v>41912170</v>
      </c>
      <c r="D9" s="31"/>
      <c r="E9" s="21">
        <v>56804973320</v>
      </c>
      <c r="F9" s="31"/>
      <c r="G9" s="21">
        <v>130821168727.89</v>
      </c>
      <c r="H9" s="31"/>
      <c r="I9" s="21">
        <v>0</v>
      </c>
      <c r="J9" s="31"/>
      <c r="K9" s="21">
        <v>0</v>
      </c>
      <c r="L9" s="31"/>
      <c r="M9" s="21">
        <v>0</v>
      </c>
      <c r="N9" s="31"/>
      <c r="O9" s="21">
        <v>0</v>
      </c>
      <c r="P9" s="31"/>
      <c r="Q9" s="21">
        <v>41912170</v>
      </c>
      <c r="R9" s="31"/>
      <c r="S9" s="21">
        <v>3000</v>
      </c>
      <c r="T9" s="31"/>
      <c r="U9" s="21">
        <v>56804973320</v>
      </c>
      <c r="V9" s="31"/>
      <c r="W9" s="21">
        <v>124988377765.5</v>
      </c>
      <c r="X9" s="31"/>
      <c r="Y9" s="26">
        <v>6.8860428125568944E-3</v>
      </c>
      <c r="AA9" s="3"/>
      <c r="AB9" s="3"/>
    </row>
    <row r="10" spans="1:28" x14ac:dyDescent="0.5">
      <c r="A10" s="1" t="s">
        <v>16</v>
      </c>
      <c r="C10" s="21">
        <v>188667132</v>
      </c>
      <c r="D10" s="31"/>
      <c r="E10" s="21">
        <v>787957130703</v>
      </c>
      <c r="F10" s="31"/>
      <c r="G10" s="21">
        <v>1001487964094.96</v>
      </c>
      <c r="H10" s="31"/>
      <c r="I10" s="21">
        <v>0</v>
      </c>
      <c r="J10" s="31"/>
      <c r="K10" s="21">
        <v>0</v>
      </c>
      <c r="L10" s="31"/>
      <c r="M10" s="21">
        <v>-20200000</v>
      </c>
      <c r="N10" s="31"/>
      <c r="O10" s="21">
        <v>94285118179</v>
      </c>
      <c r="P10" s="31"/>
      <c r="Q10" s="21">
        <v>168467132</v>
      </c>
      <c r="R10" s="31"/>
      <c r="S10" s="21">
        <v>5290</v>
      </c>
      <c r="T10" s="31"/>
      <c r="U10" s="21">
        <v>703593024087</v>
      </c>
      <c r="V10" s="31"/>
      <c r="W10" s="21">
        <v>885888541066.73401</v>
      </c>
      <c r="X10" s="31"/>
      <c r="Y10" s="26">
        <v>4.8806669307959662E-2</v>
      </c>
      <c r="AA10" s="3"/>
      <c r="AB10" s="3"/>
    </row>
    <row r="11" spans="1:28" x14ac:dyDescent="0.5">
      <c r="A11" s="1" t="s">
        <v>17</v>
      </c>
      <c r="C11" s="21">
        <v>9526136</v>
      </c>
      <c r="D11" s="31"/>
      <c r="E11" s="21">
        <v>774902395073</v>
      </c>
      <c r="F11" s="31"/>
      <c r="G11" s="21">
        <v>1116922275139.8601</v>
      </c>
      <c r="H11" s="31"/>
      <c r="I11" s="21">
        <v>0</v>
      </c>
      <c r="J11" s="31"/>
      <c r="K11" s="21">
        <v>0</v>
      </c>
      <c r="L11" s="31"/>
      <c r="M11" s="21">
        <v>0</v>
      </c>
      <c r="N11" s="31"/>
      <c r="O11" s="21">
        <v>0</v>
      </c>
      <c r="P11" s="31"/>
      <c r="Q11" s="21">
        <v>9526136</v>
      </c>
      <c r="R11" s="31"/>
      <c r="S11" s="21">
        <v>114740</v>
      </c>
      <c r="T11" s="31"/>
      <c r="U11" s="21">
        <v>774902395073</v>
      </c>
      <c r="V11" s="31"/>
      <c r="W11" s="21">
        <v>1086525323014.39</v>
      </c>
      <c r="X11" s="31"/>
      <c r="Y11" s="26">
        <v>5.9860444826650781E-2</v>
      </c>
      <c r="AA11" s="3"/>
      <c r="AB11" s="3"/>
    </row>
    <row r="12" spans="1:28" x14ac:dyDescent="0.5">
      <c r="A12" s="1" t="s">
        <v>18</v>
      </c>
      <c r="C12" s="21">
        <v>52707135</v>
      </c>
      <c r="D12" s="31"/>
      <c r="E12" s="21">
        <v>2044349427781</v>
      </c>
      <c r="F12" s="31"/>
      <c r="G12" s="21">
        <v>1826962305555.1699</v>
      </c>
      <c r="H12" s="31"/>
      <c r="I12" s="21">
        <v>0</v>
      </c>
      <c r="J12" s="31"/>
      <c r="K12" s="21">
        <v>0</v>
      </c>
      <c r="L12" s="31"/>
      <c r="M12" s="21">
        <v>-8172072</v>
      </c>
      <c r="N12" s="31"/>
      <c r="O12" s="21">
        <v>206165699115</v>
      </c>
      <c r="P12" s="31"/>
      <c r="Q12" s="21">
        <v>44535063</v>
      </c>
      <c r="R12" s="31"/>
      <c r="S12" s="21">
        <v>27420</v>
      </c>
      <c r="T12" s="31"/>
      <c r="U12" s="21">
        <v>1727379614922</v>
      </c>
      <c r="V12" s="31"/>
      <c r="W12" s="21">
        <v>1213885576466.6101</v>
      </c>
      <c r="X12" s="31"/>
      <c r="Y12" s="26">
        <v>6.6877162489276221E-2</v>
      </c>
      <c r="AA12" s="3"/>
      <c r="AB12" s="3"/>
    </row>
    <row r="13" spans="1:28" x14ac:dyDescent="0.5">
      <c r="A13" s="1" t="s">
        <v>19</v>
      </c>
      <c r="C13" s="21">
        <v>46525120</v>
      </c>
      <c r="D13" s="31"/>
      <c r="E13" s="21">
        <v>1873356634685</v>
      </c>
      <c r="F13" s="31"/>
      <c r="G13" s="21">
        <v>1520643957223.6799</v>
      </c>
      <c r="H13" s="31"/>
      <c r="I13" s="21">
        <v>0</v>
      </c>
      <c r="J13" s="31"/>
      <c r="K13" s="21">
        <v>0</v>
      </c>
      <c r="L13" s="31"/>
      <c r="M13" s="21">
        <v>-4200000</v>
      </c>
      <c r="N13" s="31"/>
      <c r="O13" s="21">
        <v>114837196402</v>
      </c>
      <c r="P13" s="31"/>
      <c r="Q13" s="21">
        <v>42325120</v>
      </c>
      <c r="R13" s="31"/>
      <c r="S13" s="21">
        <v>29620</v>
      </c>
      <c r="T13" s="31"/>
      <c r="U13" s="21">
        <v>1704241587480</v>
      </c>
      <c r="V13" s="31"/>
      <c r="W13" s="21">
        <v>1246210717576.3201</v>
      </c>
      <c r="X13" s="31"/>
      <c r="Y13" s="26">
        <v>6.8658066518777483E-2</v>
      </c>
      <c r="AA13" s="3"/>
      <c r="AB13" s="3"/>
    </row>
    <row r="14" spans="1:28" x14ac:dyDescent="0.5">
      <c r="A14" s="1" t="s">
        <v>20</v>
      </c>
      <c r="C14" s="21">
        <v>3619575</v>
      </c>
      <c r="D14" s="31"/>
      <c r="E14" s="21">
        <v>64873585527</v>
      </c>
      <c r="F14" s="31"/>
      <c r="G14" s="21">
        <v>52171558666.875</v>
      </c>
      <c r="H14" s="31"/>
      <c r="I14" s="21">
        <v>0</v>
      </c>
      <c r="J14" s="31"/>
      <c r="K14" s="21">
        <v>0</v>
      </c>
      <c r="L14" s="31"/>
      <c r="M14" s="21">
        <v>-1</v>
      </c>
      <c r="N14" s="31"/>
      <c r="O14" s="21">
        <v>1</v>
      </c>
      <c r="P14" s="31"/>
      <c r="Q14" s="21">
        <v>3619574</v>
      </c>
      <c r="R14" s="31"/>
      <c r="S14" s="21">
        <v>12020</v>
      </c>
      <c r="T14" s="31"/>
      <c r="U14" s="21">
        <v>64873567604</v>
      </c>
      <c r="V14" s="31"/>
      <c r="W14" s="21">
        <v>43248411167.094002</v>
      </c>
      <c r="X14" s="31"/>
      <c r="Y14" s="26">
        <v>2.3827048258072223E-3</v>
      </c>
      <c r="AA14" s="3"/>
      <c r="AB14" s="3"/>
    </row>
    <row r="15" spans="1:28" x14ac:dyDescent="0.5">
      <c r="A15" s="1" t="s">
        <v>21</v>
      </c>
      <c r="C15" s="21">
        <v>3837106</v>
      </c>
      <c r="D15" s="31"/>
      <c r="E15" s="21">
        <v>280803634999</v>
      </c>
      <c r="F15" s="31"/>
      <c r="G15" s="21">
        <v>355719306951.91803</v>
      </c>
      <c r="H15" s="31"/>
      <c r="I15" s="21">
        <v>0</v>
      </c>
      <c r="J15" s="31"/>
      <c r="K15" s="21">
        <v>0</v>
      </c>
      <c r="L15" s="31"/>
      <c r="M15" s="21">
        <v>0</v>
      </c>
      <c r="N15" s="31"/>
      <c r="O15" s="21">
        <v>0</v>
      </c>
      <c r="P15" s="31"/>
      <c r="Q15" s="21">
        <v>3837106</v>
      </c>
      <c r="R15" s="31"/>
      <c r="S15" s="21">
        <v>101700</v>
      </c>
      <c r="T15" s="31"/>
      <c r="U15" s="21">
        <v>280803634999</v>
      </c>
      <c r="V15" s="31"/>
      <c r="W15" s="21">
        <v>387911789802.81</v>
      </c>
      <c r="X15" s="31"/>
      <c r="Y15" s="26">
        <v>2.1371404604429021E-2</v>
      </c>
      <c r="AA15" s="3"/>
      <c r="AB15" s="3"/>
    </row>
    <row r="16" spans="1:28" x14ac:dyDescent="0.5">
      <c r="A16" s="1" t="s">
        <v>22</v>
      </c>
      <c r="C16" s="21">
        <v>9007402</v>
      </c>
      <c r="D16" s="31"/>
      <c r="E16" s="21">
        <v>162512390511</v>
      </c>
      <c r="F16" s="31"/>
      <c r="G16" s="21">
        <v>393967550156.40002</v>
      </c>
      <c r="H16" s="31"/>
      <c r="I16" s="21">
        <v>0</v>
      </c>
      <c r="J16" s="31"/>
      <c r="K16" s="21">
        <v>0</v>
      </c>
      <c r="L16" s="31"/>
      <c r="M16" s="21">
        <v>0</v>
      </c>
      <c r="N16" s="31"/>
      <c r="O16" s="21">
        <v>0</v>
      </c>
      <c r="P16" s="31"/>
      <c r="Q16" s="21">
        <v>9007402</v>
      </c>
      <c r="R16" s="31"/>
      <c r="S16" s="21">
        <v>42340</v>
      </c>
      <c r="T16" s="31"/>
      <c r="U16" s="21">
        <v>162512390511</v>
      </c>
      <c r="V16" s="31"/>
      <c r="W16" s="21">
        <v>379104228945.95398</v>
      </c>
      <c r="X16" s="31"/>
      <c r="Y16" s="26">
        <v>2.0886165558857125E-2</v>
      </c>
      <c r="AA16" s="3"/>
      <c r="AB16" s="3"/>
    </row>
    <row r="17" spans="1:28" x14ac:dyDescent="0.5">
      <c r="A17" s="1" t="s">
        <v>23</v>
      </c>
      <c r="C17" s="21">
        <v>2937879</v>
      </c>
      <c r="D17" s="31"/>
      <c r="E17" s="21">
        <v>145554536022</v>
      </c>
      <c r="F17" s="31"/>
      <c r="G17" s="21">
        <v>132075027587.239</v>
      </c>
      <c r="H17" s="31"/>
      <c r="I17" s="21">
        <v>0</v>
      </c>
      <c r="J17" s="31"/>
      <c r="K17" s="21">
        <v>0</v>
      </c>
      <c r="L17" s="31"/>
      <c r="M17" s="21">
        <v>0</v>
      </c>
      <c r="N17" s="31"/>
      <c r="O17" s="21">
        <v>0</v>
      </c>
      <c r="P17" s="31"/>
      <c r="Q17" s="21">
        <v>2937879</v>
      </c>
      <c r="R17" s="31"/>
      <c r="S17" s="21">
        <v>51904</v>
      </c>
      <c r="T17" s="31"/>
      <c r="U17" s="21">
        <v>145554536022</v>
      </c>
      <c r="V17" s="31"/>
      <c r="W17" s="21">
        <v>151580369969.88501</v>
      </c>
      <c r="X17" s="31"/>
      <c r="Y17" s="26">
        <v>8.3510878036530053E-3</v>
      </c>
      <c r="AA17" s="3"/>
      <c r="AB17" s="3"/>
    </row>
    <row r="18" spans="1:28" x14ac:dyDescent="0.5">
      <c r="A18" s="1" t="s">
        <v>24</v>
      </c>
      <c r="C18" s="21">
        <v>10278129</v>
      </c>
      <c r="D18" s="31"/>
      <c r="E18" s="21">
        <v>79283418379</v>
      </c>
      <c r="F18" s="31"/>
      <c r="G18" s="21">
        <v>81940132542.248993</v>
      </c>
      <c r="H18" s="31"/>
      <c r="I18" s="21">
        <v>0</v>
      </c>
      <c r="J18" s="31"/>
      <c r="K18" s="21">
        <v>0</v>
      </c>
      <c r="L18" s="31"/>
      <c r="M18" s="21">
        <v>0</v>
      </c>
      <c r="N18" s="31"/>
      <c r="O18" s="21">
        <v>0</v>
      </c>
      <c r="P18" s="31"/>
      <c r="Q18" s="21">
        <v>10278129</v>
      </c>
      <c r="R18" s="31"/>
      <c r="S18" s="21">
        <v>9040</v>
      </c>
      <c r="T18" s="31"/>
      <c r="U18" s="21">
        <v>79283418379</v>
      </c>
      <c r="V18" s="31"/>
      <c r="W18" s="21">
        <v>92361446157.348007</v>
      </c>
      <c r="X18" s="31"/>
      <c r="Y18" s="26">
        <v>5.0885120988002812E-3</v>
      </c>
      <c r="AA18" s="3"/>
      <c r="AB18" s="3"/>
    </row>
    <row r="19" spans="1:28" x14ac:dyDescent="0.5">
      <c r="A19" s="1" t="s">
        <v>25</v>
      </c>
      <c r="C19" s="21">
        <v>18040128</v>
      </c>
      <c r="D19" s="31"/>
      <c r="E19" s="21">
        <v>135844089115</v>
      </c>
      <c r="F19" s="31"/>
      <c r="G19" s="21">
        <v>284772693105.79199</v>
      </c>
      <c r="H19" s="31"/>
      <c r="I19" s="21">
        <v>0</v>
      </c>
      <c r="J19" s="31"/>
      <c r="K19" s="21">
        <v>0</v>
      </c>
      <c r="L19" s="31"/>
      <c r="M19" s="21">
        <v>0</v>
      </c>
      <c r="N19" s="31"/>
      <c r="O19" s="21">
        <v>0</v>
      </c>
      <c r="P19" s="31"/>
      <c r="Q19" s="21">
        <v>18040128</v>
      </c>
      <c r="R19" s="31"/>
      <c r="S19" s="21">
        <v>13500</v>
      </c>
      <c r="T19" s="31"/>
      <c r="U19" s="21">
        <v>135844089115</v>
      </c>
      <c r="V19" s="31"/>
      <c r="W19" s="21">
        <v>242092654718.39999</v>
      </c>
      <c r="X19" s="31"/>
      <c r="Y19" s="26">
        <v>1.3337723193144824E-2</v>
      </c>
      <c r="AA19" s="3"/>
      <c r="AB19" s="3"/>
    </row>
    <row r="20" spans="1:28" x14ac:dyDescent="0.5">
      <c r="A20" s="1" t="s">
        <v>26</v>
      </c>
      <c r="C20" s="21">
        <v>97290407</v>
      </c>
      <c r="D20" s="31"/>
      <c r="E20" s="21">
        <v>1121999820675</v>
      </c>
      <c r="F20" s="31"/>
      <c r="G20" s="21">
        <v>912956834499.62402</v>
      </c>
      <c r="H20" s="31"/>
      <c r="I20" s="21">
        <v>0</v>
      </c>
      <c r="J20" s="31"/>
      <c r="K20" s="21">
        <v>0</v>
      </c>
      <c r="L20" s="31"/>
      <c r="M20" s="21">
        <v>0</v>
      </c>
      <c r="N20" s="31"/>
      <c r="O20" s="21">
        <v>0</v>
      </c>
      <c r="P20" s="31"/>
      <c r="Q20" s="21">
        <v>97290407</v>
      </c>
      <c r="R20" s="31"/>
      <c r="S20" s="21">
        <v>6490</v>
      </c>
      <c r="T20" s="31"/>
      <c r="U20" s="21">
        <v>712147787183</v>
      </c>
      <c r="V20" s="31"/>
      <c r="W20" s="21">
        <v>627657823718.49097</v>
      </c>
      <c r="X20" s="31"/>
      <c r="Y20" s="26">
        <v>3.4579844326572427E-2</v>
      </c>
      <c r="AA20" s="3"/>
      <c r="AB20" s="3"/>
    </row>
    <row r="21" spans="1:28" x14ac:dyDescent="0.5">
      <c r="A21" s="1" t="s">
        <v>27</v>
      </c>
      <c r="C21" s="21">
        <v>4519835</v>
      </c>
      <c r="D21" s="31"/>
      <c r="E21" s="21">
        <v>19991672994</v>
      </c>
      <c r="F21" s="31"/>
      <c r="G21" s="21">
        <v>104056536297.33</v>
      </c>
      <c r="H21" s="31"/>
      <c r="I21" s="21">
        <v>0</v>
      </c>
      <c r="J21" s="31"/>
      <c r="K21" s="21">
        <v>0</v>
      </c>
      <c r="L21" s="31"/>
      <c r="M21" s="21">
        <v>0</v>
      </c>
      <c r="N21" s="31"/>
      <c r="O21" s="21">
        <v>0</v>
      </c>
      <c r="P21" s="31"/>
      <c r="Q21" s="21">
        <v>4519835</v>
      </c>
      <c r="R21" s="31"/>
      <c r="S21" s="21">
        <v>22410</v>
      </c>
      <c r="T21" s="31"/>
      <c r="U21" s="21">
        <v>19991672994</v>
      </c>
      <c r="V21" s="31"/>
      <c r="W21" s="21">
        <v>100686829811.01801</v>
      </c>
      <c r="X21" s="31"/>
      <c r="Y21" s="26">
        <v>5.5471863315172789E-3</v>
      </c>
      <c r="AA21" s="3"/>
      <c r="AB21" s="3"/>
    </row>
    <row r="22" spans="1:28" x14ac:dyDescent="0.5">
      <c r="A22" s="1" t="s">
        <v>28</v>
      </c>
      <c r="C22" s="21">
        <v>53344263</v>
      </c>
      <c r="D22" s="31"/>
      <c r="E22" s="21">
        <v>841693121369</v>
      </c>
      <c r="F22" s="31"/>
      <c r="G22" s="21">
        <v>847899565516.04797</v>
      </c>
      <c r="H22" s="31"/>
      <c r="I22" s="21">
        <v>0</v>
      </c>
      <c r="J22" s="31"/>
      <c r="K22" s="21">
        <v>0</v>
      </c>
      <c r="L22" s="31"/>
      <c r="M22" s="21">
        <v>-3498068</v>
      </c>
      <c r="N22" s="31"/>
      <c r="O22" s="21">
        <v>47910132896</v>
      </c>
      <c r="P22" s="31"/>
      <c r="Q22" s="21">
        <v>49846195</v>
      </c>
      <c r="R22" s="31"/>
      <c r="S22" s="21">
        <v>14260</v>
      </c>
      <c r="T22" s="31"/>
      <c r="U22" s="21">
        <v>786498811638</v>
      </c>
      <c r="V22" s="31"/>
      <c r="W22" s="21">
        <v>706577440592.83496</v>
      </c>
      <c r="X22" s="31"/>
      <c r="Y22" s="26">
        <v>3.8927799474585599E-2</v>
      </c>
      <c r="AA22" s="3"/>
      <c r="AB22" s="3"/>
    </row>
    <row r="23" spans="1:28" x14ac:dyDescent="0.5">
      <c r="A23" s="1" t="s">
        <v>29</v>
      </c>
      <c r="C23" s="21">
        <v>3058797</v>
      </c>
      <c r="D23" s="31"/>
      <c r="E23" s="21">
        <v>28394812551</v>
      </c>
      <c r="F23" s="31"/>
      <c r="G23" s="21">
        <v>39293637070.8955</v>
      </c>
      <c r="H23" s="31"/>
      <c r="I23" s="21">
        <v>0</v>
      </c>
      <c r="J23" s="31"/>
      <c r="K23" s="21">
        <v>0</v>
      </c>
      <c r="L23" s="31"/>
      <c r="M23" s="21">
        <v>0</v>
      </c>
      <c r="N23" s="31"/>
      <c r="O23" s="21">
        <v>0</v>
      </c>
      <c r="P23" s="31"/>
      <c r="Q23" s="21">
        <v>3058797</v>
      </c>
      <c r="R23" s="31"/>
      <c r="S23" s="21">
        <v>10012</v>
      </c>
      <c r="T23" s="31"/>
      <c r="U23" s="21">
        <v>28394812551</v>
      </c>
      <c r="V23" s="31"/>
      <c r="W23" s="21">
        <v>30442458744.394199</v>
      </c>
      <c r="X23" s="31"/>
      <c r="Y23" s="26">
        <v>1.6771805345509347E-3</v>
      </c>
      <c r="AA23" s="3"/>
      <c r="AB23" s="3"/>
    </row>
    <row r="24" spans="1:28" x14ac:dyDescent="0.5">
      <c r="A24" s="1" t="s">
        <v>30</v>
      </c>
      <c r="C24" s="21">
        <v>4612762</v>
      </c>
      <c r="D24" s="31"/>
      <c r="E24" s="21">
        <v>414076338935</v>
      </c>
      <c r="F24" s="31"/>
      <c r="G24" s="21">
        <v>568670898517.72205</v>
      </c>
      <c r="H24" s="31"/>
      <c r="I24" s="21">
        <v>0</v>
      </c>
      <c r="J24" s="31"/>
      <c r="K24" s="21">
        <v>0</v>
      </c>
      <c r="L24" s="31"/>
      <c r="M24" s="21">
        <v>0</v>
      </c>
      <c r="N24" s="31"/>
      <c r="O24" s="21">
        <v>0</v>
      </c>
      <c r="P24" s="31"/>
      <c r="Q24" s="21">
        <v>4612762</v>
      </c>
      <c r="R24" s="31"/>
      <c r="S24" s="21">
        <v>116040</v>
      </c>
      <c r="T24" s="31"/>
      <c r="U24" s="21">
        <v>414076338935</v>
      </c>
      <c r="V24" s="31"/>
      <c r="W24" s="21">
        <v>532080076310.24402</v>
      </c>
      <c r="X24" s="31"/>
      <c r="Y24" s="26">
        <v>2.9314135047460527E-2</v>
      </c>
      <c r="AA24" s="3"/>
      <c r="AB24" s="3"/>
    </row>
    <row r="25" spans="1:28" x14ac:dyDescent="0.5">
      <c r="A25" s="1" t="s">
        <v>31</v>
      </c>
      <c r="C25" s="21">
        <v>5495955</v>
      </c>
      <c r="D25" s="31"/>
      <c r="E25" s="21">
        <v>78810674201</v>
      </c>
      <c r="F25" s="31"/>
      <c r="G25" s="21">
        <v>109210448814.32201</v>
      </c>
      <c r="H25" s="31"/>
      <c r="I25" s="21">
        <v>0</v>
      </c>
      <c r="J25" s="31"/>
      <c r="K25" s="21">
        <v>0</v>
      </c>
      <c r="L25" s="31"/>
      <c r="M25" s="21">
        <v>0</v>
      </c>
      <c r="N25" s="31"/>
      <c r="O25" s="21">
        <v>0</v>
      </c>
      <c r="P25" s="31"/>
      <c r="Q25" s="21">
        <v>5495955</v>
      </c>
      <c r="R25" s="31"/>
      <c r="S25" s="21">
        <v>19692</v>
      </c>
      <c r="T25" s="31"/>
      <c r="U25" s="21">
        <v>78810674201</v>
      </c>
      <c r="V25" s="31"/>
      <c r="W25" s="21">
        <v>107582399102.133</v>
      </c>
      <c r="X25" s="31"/>
      <c r="Y25" s="26">
        <v>5.9270871367318014E-3</v>
      </c>
      <c r="AA25" s="3"/>
      <c r="AB25" s="3"/>
    </row>
    <row r="26" spans="1:28" x14ac:dyDescent="0.5">
      <c r="A26" s="1" t="s">
        <v>32</v>
      </c>
      <c r="C26" s="21">
        <v>16067459</v>
      </c>
      <c r="D26" s="31"/>
      <c r="E26" s="21">
        <v>217344962470</v>
      </c>
      <c r="F26" s="31"/>
      <c r="G26" s="21">
        <v>289410060055.37402</v>
      </c>
      <c r="H26" s="31"/>
      <c r="I26" s="21">
        <v>0</v>
      </c>
      <c r="J26" s="31"/>
      <c r="K26" s="21">
        <v>0</v>
      </c>
      <c r="L26" s="31"/>
      <c r="M26" s="21">
        <v>0</v>
      </c>
      <c r="N26" s="31"/>
      <c r="O26" s="21">
        <v>0</v>
      </c>
      <c r="P26" s="31"/>
      <c r="Q26" s="21">
        <v>16067459</v>
      </c>
      <c r="R26" s="31"/>
      <c r="S26" s="21">
        <v>15400</v>
      </c>
      <c r="T26" s="31"/>
      <c r="U26" s="21">
        <v>217344962470</v>
      </c>
      <c r="V26" s="31"/>
      <c r="W26" s="21">
        <v>245966607331.82999</v>
      </c>
      <c r="X26" s="31"/>
      <c r="Y26" s="26">
        <v>1.3551152665763028E-2</v>
      </c>
      <c r="AA26" s="3"/>
      <c r="AB26" s="3"/>
    </row>
    <row r="27" spans="1:28" x14ac:dyDescent="0.5">
      <c r="A27" s="1" t="s">
        <v>33</v>
      </c>
      <c r="C27" s="21">
        <v>7725000</v>
      </c>
      <c r="D27" s="31"/>
      <c r="E27" s="21">
        <v>58045741876</v>
      </c>
      <c r="F27" s="31"/>
      <c r="G27" s="21">
        <v>70201749397.5</v>
      </c>
      <c r="H27" s="31"/>
      <c r="I27" s="21">
        <v>0</v>
      </c>
      <c r="J27" s="31"/>
      <c r="K27" s="21">
        <v>0</v>
      </c>
      <c r="L27" s="31"/>
      <c r="M27" s="21">
        <v>0</v>
      </c>
      <c r="N27" s="31"/>
      <c r="O27" s="21">
        <v>0</v>
      </c>
      <c r="P27" s="31"/>
      <c r="Q27" s="21">
        <v>7725000</v>
      </c>
      <c r="R27" s="31"/>
      <c r="S27" s="21">
        <v>8532</v>
      </c>
      <c r="T27" s="31"/>
      <c r="U27" s="21">
        <v>58045741876</v>
      </c>
      <c r="V27" s="31"/>
      <c r="W27" s="21">
        <v>65517537285</v>
      </c>
      <c r="X27" s="31"/>
      <c r="Y27" s="26">
        <v>3.6095881455814314E-3</v>
      </c>
      <c r="AA27" s="3"/>
      <c r="AB27" s="3"/>
    </row>
    <row r="28" spans="1:28" x14ac:dyDescent="0.5">
      <c r="A28" s="1" t="s">
        <v>34</v>
      </c>
      <c r="C28" s="21">
        <v>2550000</v>
      </c>
      <c r="D28" s="31"/>
      <c r="E28" s="21">
        <v>24341345778</v>
      </c>
      <c r="F28" s="31"/>
      <c r="G28" s="21">
        <v>129250854225</v>
      </c>
      <c r="H28" s="31"/>
      <c r="I28" s="21">
        <v>0</v>
      </c>
      <c r="J28" s="31"/>
      <c r="K28" s="21">
        <v>0</v>
      </c>
      <c r="L28" s="31"/>
      <c r="M28" s="21">
        <v>0</v>
      </c>
      <c r="N28" s="31"/>
      <c r="O28" s="21">
        <v>0</v>
      </c>
      <c r="P28" s="31"/>
      <c r="Q28" s="21">
        <v>2550000</v>
      </c>
      <c r="R28" s="31"/>
      <c r="S28" s="21">
        <v>54500</v>
      </c>
      <c r="T28" s="31"/>
      <c r="U28" s="21">
        <v>24341345778</v>
      </c>
      <c r="V28" s="31"/>
      <c r="W28" s="21">
        <v>138148098750</v>
      </c>
      <c r="X28" s="31"/>
      <c r="Y28" s="26">
        <v>7.611057439681556E-3</v>
      </c>
      <c r="AA28" s="3"/>
      <c r="AB28" s="3"/>
    </row>
    <row r="29" spans="1:28" x14ac:dyDescent="0.5">
      <c r="A29" s="1" t="s">
        <v>35</v>
      </c>
      <c r="C29" s="21">
        <v>3583604</v>
      </c>
      <c r="D29" s="31"/>
      <c r="E29" s="21">
        <v>14606892577</v>
      </c>
      <c r="F29" s="31"/>
      <c r="G29" s="21">
        <v>37332710708.975998</v>
      </c>
      <c r="H29" s="31"/>
      <c r="I29" s="21">
        <v>0</v>
      </c>
      <c r="J29" s="31"/>
      <c r="K29" s="21">
        <v>0</v>
      </c>
      <c r="L29" s="31"/>
      <c r="M29" s="21">
        <v>0</v>
      </c>
      <c r="N29" s="31"/>
      <c r="O29" s="21">
        <v>0</v>
      </c>
      <c r="P29" s="31"/>
      <c r="Q29" s="21">
        <v>3583604</v>
      </c>
      <c r="R29" s="31"/>
      <c r="S29" s="21">
        <v>9910</v>
      </c>
      <c r="T29" s="31"/>
      <c r="U29" s="21">
        <v>14606892577</v>
      </c>
      <c r="V29" s="31"/>
      <c r="W29" s="21">
        <v>35302210221.942001</v>
      </c>
      <c r="X29" s="31"/>
      <c r="Y29" s="26">
        <v>1.9449210823606353E-3</v>
      </c>
      <c r="AA29" s="3"/>
      <c r="AB29" s="3"/>
    </row>
    <row r="30" spans="1:28" x14ac:dyDescent="0.5">
      <c r="A30" s="1" t="s">
        <v>36</v>
      </c>
      <c r="C30" s="21">
        <v>7338358</v>
      </c>
      <c r="D30" s="31"/>
      <c r="E30" s="21">
        <v>75467075351</v>
      </c>
      <c r="F30" s="31"/>
      <c r="G30" s="21">
        <v>120019613049.16499</v>
      </c>
      <c r="H30" s="31"/>
      <c r="I30" s="21">
        <v>0</v>
      </c>
      <c r="J30" s="31"/>
      <c r="K30" s="21">
        <v>0</v>
      </c>
      <c r="L30" s="31"/>
      <c r="M30" s="21">
        <v>0</v>
      </c>
      <c r="N30" s="31"/>
      <c r="O30" s="21">
        <v>0</v>
      </c>
      <c r="P30" s="31"/>
      <c r="Q30" s="21">
        <v>7338358</v>
      </c>
      <c r="R30" s="31"/>
      <c r="S30" s="21">
        <v>13033</v>
      </c>
      <c r="T30" s="31"/>
      <c r="U30" s="21">
        <v>75467075351</v>
      </c>
      <c r="V30" s="31"/>
      <c r="W30" s="21">
        <v>95071756936.106705</v>
      </c>
      <c r="X30" s="31"/>
      <c r="Y30" s="26">
        <v>5.2378325107579633E-3</v>
      </c>
      <c r="AA30" s="3"/>
      <c r="AB30" s="3"/>
    </row>
    <row r="31" spans="1:28" x14ac:dyDescent="0.5">
      <c r="A31" s="1" t="s">
        <v>37</v>
      </c>
      <c r="C31" s="21">
        <v>17048626</v>
      </c>
      <c r="D31" s="31"/>
      <c r="E31" s="21">
        <v>312781242026</v>
      </c>
      <c r="F31" s="31"/>
      <c r="G31" s="21">
        <v>356568807648.31201</v>
      </c>
      <c r="H31" s="31"/>
      <c r="I31" s="21">
        <v>0</v>
      </c>
      <c r="J31" s="31"/>
      <c r="K31" s="21">
        <v>0</v>
      </c>
      <c r="L31" s="31"/>
      <c r="M31" s="21">
        <v>0</v>
      </c>
      <c r="N31" s="31"/>
      <c r="O31" s="21">
        <v>0</v>
      </c>
      <c r="P31" s="31"/>
      <c r="Q31" s="21">
        <v>17048626</v>
      </c>
      <c r="R31" s="31"/>
      <c r="S31" s="21">
        <v>19260</v>
      </c>
      <c r="T31" s="31"/>
      <c r="U31" s="21">
        <v>312781242026</v>
      </c>
      <c r="V31" s="31"/>
      <c r="W31" s="21">
        <v>326402815366.27802</v>
      </c>
      <c r="X31" s="31"/>
      <c r="Y31" s="26">
        <v>1.7982662075734977E-2</v>
      </c>
      <c r="AA31" s="3"/>
      <c r="AB31" s="3"/>
    </row>
    <row r="32" spans="1:28" x14ac:dyDescent="0.5">
      <c r="A32" s="1" t="s">
        <v>38</v>
      </c>
      <c r="C32" s="21">
        <v>69365191</v>
      </c>
      <c r="D32" s="31"/>
      <c r="E32" s="21">
        <v>961272783818</v>
      </c>
      <c r="F32" s="31"/>
      <c r="G32" s="21">
        <v>900519233562.96301</v>
      </c>
      <c r="H32" s="31"/>
      <c r="I32" s="21">
        <v>0</v>
      </c>
      <c r="J32" s="31"/>
      <c r="K32" s="21">
        <v>0</v>
      </c>
      <c r="L32" s="31"/>
      <c r="M32" s="21">
        <v>0</v>
      </c>
      <c r="N32" s="31"/>
      <c r="O32" s="21">
        <v>0</v>
      </c>
      <c r="P32" s="31"/>
      <c r="Q32" s="21">
        <v>69365191</v>
      </c>
      <c r="R32" s="31"/>
      <c r="S32" s="21">
        <v>13120</v>
      </c>
      <c r="T32" s="31"/>
      <c r="U32" s="21">
        <v>961272783818</v>
      </c>
      <c r="V32" s="31"/>
      <c r="W32" s="21">
        <v>904656381649.776</v>
      </c>
      <c r="X32" s="31"/>
      <c r="Y32" s="26">
        <v>4.9840654675755533E-2</v>
      </c>
      <c r="AA32" s="3"/>
      <c r="AB32" s="3"/>
    </row>
    <row r="33" spans="1:28" x14ac:dyDescent="0.5">
      <c r="A33" s="1" t="s">
        <v>39</v>
      </c>
      <c r="C33" s="21">
        <v>21052995</v>
      </c>
      <c r="D33" s="31"/>
      <c r="E33" s="21">
        <v>95204340488</v>
      </c>
      <c r="F33" s="31"/>
      <c r="G33" s="21">
        <v>321240650584.16199</v>
      </c>
      <c r="H33" s="31"/>
      <c r="I33" s="21">
        <v>0</v>
      </c>
      <c r="J33" s="31"/>
      <c r="K33" s="21">
        <v>0</v>
      </c>
      <c r="L33" s="31"/>
      <c r="M33" s="21">
        <v>0</v>
      </c>
      <c r="N33" s="31"/>
      <c r="O33" s="21">
        <v>0</v>
      </c>
      <c r="P33" s="31"/>
      <c r="Q33" s="21">
        <v>21052995</v>
      </c>
      <c r="R33" s="31"/>
      <c r="S33" s="21">
        <v>15020</v>
      </c>
      <c r="T33" s="31"/>
      <c r="U33" s="21">
        <v>95204340488</v>
      </c>
      <c r="V33" s="31"/>
      <c r="W33" s="21">
        <v>314334499789.84497</v>
      </c>
      <c r="X33" s="31"/>
      <c r="Y33" s="26">
        <v>1.7317776754231878E-2</v>
      </c>
      <c r="AA33" s="3"/>
      <c r="AB33" s="3"/>
    </row>
    <row r="34" spans="1:28" x14ac:dyDescent="0.5">
      <c r="A34" s="1" t="s">
        <v>40</v>
      </c>
      <c r="C34" s="21">
        <v>2000000</v>
      </c>
      <c r="D34" s="31"/>
      <c r="E34" s="21">
        <v>19958944440</v>
      </c>
      <c r="F34" s="31"/>
      <c r="G34" s="21">
        <v>53420247000</v>
      </c>
      <c r="H34" s="31"/>
      <c r="I34" s="21">
        <v>0</v>
      </c>
      <c r="J34" s="31"/>
      <c r="K34" s="21">
        <v>0</v>
      </c>
      <c r="L34" s="31"/>
      <c r="M34" s="21">
        <v>0</v>
      </c>
      <c r="N34" s="31"/>
      <c r="O34" s="21">
        <v>0</v>
      </c>
      <c r="P34" s="31"/>
      <c r="Q34" s="21">
        <v>2000000</v>
      </c>
      <c r="R34" s="31"/>
      <c r="S34" s="21">
        <v>22150</v>
      </c>
      <c r="T34" s="31"/>
      <c r="U34" s="21">
        <v>19958944440</v>
      </c>
      <c r="V34" s="31"/>
      <c r="W34" s="21">
        <v>44036415000</v>
      </c>
      <c r="X34" s="31"/>
      <c r="Y34" s="26">
        <v>2.4261186873746569E-3</v>
      </c>
      <c r="AA34" s="3"/>
      <c r="AB34" s="3"/>
    </row>
    <row r="35" spans="1:28" x14ac:dyDescent="0.5">
      <c r="A35" s="1" t="s">
        <v>41</v>
      </c>
      <c r="C35" s="21">
        <v>26589814</v>
      </c>
      <c r="D35" s="31"/>
      <c r="E35" s="21">
        <v>200385593701</v>
      </c>
      <c r="F35" s="31"/>
      <c r="G35" s="21">
        <v>324315788524.20898</v>
      </c>
      <c r="H35" s="31"/>
      <c r="I35" s="21">
        <v>0</v>
      </c>
      <c r="J35" s="31"/>
      <c r="K35" s="21">
        <v>0</v>
      </c>
      <c r="L35" s="31"/>
      <c r="M35" s="21">
        <v>0</v>
      </c>
      <c r="N35" s="31"/>
      <c r="O35" s="21">
        <v>0</v>
      </c>
      <c r="P35" s="31"/>
      <c r="Q35" s="21">
        <v>26589814</v>
      </c>
      <c r="R35" s="31"/>
      <c r="S35" s="21">
        <v>11030</v>
      </c>
      <c r="T35" s="31"/>
      <c r="U35" s="21">
        <v>200385593701</v>
      </c>
      <c r="V35" s="31"/>
      <c r="W35" s="21">
        <v>291540598811.901</v>
      </c>
      <c r="X35" s="31"/>
      <c r="Y35" s="26">
        <v>1.606198176908703E-2</v>
      </c>
      <c r="AA35" s="3"/>
      <c r="AB35" s="3"/>
    </row>
    <row r="36" spans="1:28" x14ac:dyDescent="0.5">
      <c r="A36" s="1" t="s">
        <v>42</v>
      </c>
      <c r="C36" s="21">
        <v>1000000</v>
      </c>
      <c r="D36" s="31"/>
      <c r="E36" s="21">
        <v>15048151267</v>
      </c>
      <c r="F36" s="31"/>
      <c r="G36" s="21">
        <v>13193031600</v>
      </c>
      <c r="H36" s="31"/>
      <c r="I36" s="21">
        <v>0</v>
      </c>
      <c r="J36" s="31"/>
      <c r="K36" s="21">
        <v>0</v>
      </c>
      <c r="L36" s="31"/>
      <c r="M36" s="21">
        <v>0</v>
      </c>
      <c r="N36" s="31"/>
      <c r="O36" s="21">
        <v>0</v>
      </c>
      <c r="P36" s="31"/>
      <c r="Q36" s="21">
        <v>1000000</v>
      </c>
      <c r="R36" s="31"/>
      <c r="S36" s="21">
        <v>15611</v>
      </c>
      <c r="T36" s="31"/>
      <c r="U36" s="21">
        <v>15048151267</v>
      </c>
      <c r="V36" s="31"/>
      <c r="W36" s="21">
        <v>15518114550</v>
      </c>
      <c r="X36" s="31"/>
      <c r="Y36" s="26">
        <v>8.5494670041999477E-4</v>
      </c>
      <c r="AA36" s="3"/>
      <c r="AB36" s="3"/>
    </row>
    <row r="37" spans="1:28" x14ac:dyDescent="0.5">
      <c r="A37" s="1" t="s">
        <v>43</v>
      </c>
      <c r="C37" s="21">
        <v>1700000</v>
      </c>
      <c r="D37" s="31"/>
      <c r="E37" s="21">
        <v>27877064789</v>
      </c>
      <c r="F37" s="31"/>
      <c r="G37" s="21">
        <v>24243090210</v>
      </c>
      <c r="H37" s="31"/>
      <c r="I37" s="21">
        <v>0</v>
      </c>
      <c r="J37" s="31"/>
      <c r="K37" s="21">
        <v>0</v>
      </c>
      <c r="L37" s="31"/>
      <c r="M37" s="21">
        <v>-850000</v>
      </c>
      <c r="N37" s="31"/>
      <c r="O37" s="21">
        <v>10808808716</v>
      </c>
      <c r="P37" s="31"/>
      <c r="Q37" s="21">
        <v>850000</v>
      </c>
      <c r="R37" s="31"/>
      <c r="S37" s="21">
        <v>13000</v>
      </c>
      <c r="T37" s="31"/>
      <c r="U37" s="21">
        <v>13938532395</v>
      </c>
      <c r="V37" s="31"/>
      <c r="W37" s="21">
        <v>10984252500</v>
      </c>
      <c r="X37" s="31"/>
      <c r="Y37" s="26">
        <v>6.0516053037223375E-4</v>
      </c>
      <c r="AA37" s="3"/>
      <c r="AB37" s="3"/>
    </row>
    <row r="38" spans="1:28" x14ac:dyDescent="0.5">
      <c r="A38" s="1" t="s">
        <v>44</v>
      </c>
      <c r="C38" s="21">
        <v>9082596</v>
      </c>
      <c r="D38" s="31"/>
      <c r="E38" s="21">
        <v>433238988537</v>
      </c>
      <c r="F38" s="31"/>
      <c r="G38" s="21">
        <v>358614186876.93597</v>
      </c>
      <c r="H38" s="31"/>
      <c r="I38" s="21">
        <v>0</v>
      </c>
      <c r="J38" s="31"/>
      <c r="K38" s="21">
        <v>0</v>
      </c>
      <c r="L38" s="31"/>
      <c r="M38" s="21">
        <v>0</v>
      </c>
      <c r="N38" s="31"/>
      <c r="O38" s="21">
        <v>0</v>
      </c>
      <c r="P38" s="31"/>
      <c r="Q38" s="21">
        <v>9082596</v>
      </c>
      <c r="R38" s="31"/>
      <c r="S38" s="21">
        <v>39890</v>
      </c>
      <c r="T38" s="31"/>
      <c r="U38" s="21">
        <v>433238988537</v>
      </c>
      <c r="V38" s="31"/>
      <c r="W38" s="21">
        <v>360149041151.08197</v>
      </c>
      <c r="X38" s="31"/>
      <c r="Y38" s="26">
        <v>1.9841858584008353E-2</v>
      </c>
      <c r="AA38" s="3"/>
      <c r="AB38" s="3"/>
    </row>
    <row r="39" spans="1:28" x14ac:dyDescent="0.5">
      <c r="A39" s="1" t="s">
        <v>45</v>
      </c>
      <c r="C39" s="21">
        <v>3103025</v>
      </c>
      <c r="D39" s="31"/>
      <c r="E39" s="21">
        <v>111572143280</v>
      </c>
      <c r="F39" s="31"/>
      <c r="G39" s="21">
        <v>79550854012.237503</v>
      </c>
      <c r="H39" s="31"/>
      <c r="I39" s="21">
        <v>0</v>
      </c>
      <c r="J39" s="31"/>
      <c r="K39" s="21">
        <v>0</v>
      </c>
      <c r="L39" s="31"/>
      <c r="M39" s="21">
        <v>0</v>
      </c>
      <c r="N39" s="31"/>
      <c r="O39" s="21">
        <v>0</v>
      </c>
      <c r="P39" s="31"/>
      <c r="Q39" s="21">
        <v>3103025</v>
      </c>
      <c r="R39" s="31"/>
      <c r="S39" s="21">
        <v>23010</v>
      </c>
      <c r="T39" s="31"/>
      <c r="U39" s="21">
        <v>111572143280</v>
      </c>
      <c r="V39" s="31"/>
      <c r="W39" s="21">
        <v>70975771648.762497</v>
      </c>
      <c r="X39" s="31"/>
      <c r="Y39" s="26">
        <v>3.9103011893202259E-3</v>
      </c>
      <c r="AA39" s="3"/>
      <c r="AB39" s="3"/>
    </row>
    <row r="40" spans="1:28" x14ac:dyDescent="0.5">
      <c r="A40" s="1" t="s">
        <v>46</v>
      </c>
      <c r="C40" s="21">
        <v>11694395</v>
      </c>
      <c r="D40" s="31"/>
      <c r="E40" s="21">
        <v>267144181862</v>
      </c>
      <c r="F40" s="31"/>
      <c r="G40" s="21">
        <v>272718121185.13501</v>
      </c>
      <c r="H40" s="31"/>
      <c r="I40" s="21">
        <v>0</v>
      </c>
      <c r="J40" s="31"/>
      <c r="K40" s="21">
        <v>0</v>
      </c>
      <c r="L40" s="31"/>
      <c r="M40" s="21">
        <v>0</v>
      </c>
      <c r="N40" s="31"/>
      <c r="O40" s="21">
        <v>0</v>
      </c>
      <c r="P40" s="31"/>
      <c r="Q40" s="21">
        <v>11694395</v>
      </c>
      <c r="R40" s="31"/>
      <c r="S40" s="21">
        <v>20730</v>
      </c>
      <c r="T40" s="31"/>
      <c r="U40" s="21">
        <v>267144181862</v>
      </c>
      <c r="V40" s="31"/>
      <c r="W40" s="21">
        <v>240982380740.31799</v>
      </c>
      <c r="X40" s="31"/>
      <c r="Y40" s="26">
        <v>1.327655435262203E-2</v>
      </c>
      <c r="AA40" s="3"/>
      <c r="AB40" s="3"/>
    </row>
    <row r="41" spans="1:28" x14ac:dyDescent="0.5">
      <c r="A41" s="1" t="s">
        <v>47</v>
      </c>
      <c r="C41" s="21">
        <v>5100000</v>
      </c>
      <c r="D41" s="31"/>
      <c r="E41" s="21">
        <v>234805552858</v>
      </c>
      <c r="F41" s="31"/>
      <c r="G41" s="21">
        <v>374647504500</v>
      </c>
      <c r="H41" s="31"/>
      <c r="I41" s="21">
        <v>0</v>
      </c>
      <c r="J41" s="31"/>
      <c r="K41" s="21">
        <v>0</v>
      </c>
      <c r="L41" s="31"/>
      <c r="M41" s="21">
        <v>0</v>
      </c>
      <c r="N41" s="31"/>
      <c r="O41" s="21">
        <v>0</v>
      </c>
      <c r="P41" s="31"/>
      <c r="Q41" s="21">
        <v>5100000</v>
      </c>
      <c r="R41" s="31"/>
      <c r="S41" s="21">
        <v>72490</v>
      </c>
      <c r="T41" s="31"/>
      <c r="U41" s="21">
        <v>234805552858</v>
      </c>
      <c r="V41" s="31"/>
      <c r="W41" s="21">
        <v>367499290950</v>
      </c>
      <c r="X41" s="31"/>
      <c r="Y41" s="26">
        <v>2.0246809313853798E-2</v>
      </c>
      <c r="AA41" s="3"/>
      <c r="AB41" s="3"/>
    </row>
    <row r="42" spans="1:28" x14ac:dyDescent="0.5">
      <c r="A42" s="1" t="s">
        <v>48</v>
      </c>
      <c r="C42" s="21">
        <v>8050000</v>
      </c>
      <c r="D42" s="31"/>
      <c r="E42" s="21">
        <v>332764804515</v>
      </c>
      <c r="F42" s="31"/>
      <c r="G42" s="21">
        <v>271111232700</v>
      </c>
      <c r="H42" s="31"/>
      <c r="I42" s="21">
        <v>0</v>
      </c>
      <c r="J42" s="31"/>
      <c r="K42" s="21">
        <v>0</v>
      </c>
      <c r="L42" s="31"/>
      <c r="M42" s="21">
        <v>0</v>
      </c>
      <c r="N42" s="31"/>
      <c r="O42" s="21">
        <v>0</v>
      </c>
      <c r="P42" s="31"/>
      <c r="Q42" s="21">
        <v>8050000</v>
      </c>
      <c r="R42" s="31"/>
      <c r="S42" s="21">
        <v>40640</v>
      </c>
      <c r="T42" s="31"/>
      <c r="U42" s="21">
        <v>332764804515</v>
      </c>
      <c r="V42" s="31"/>
      <c r="W42" s="21">
        <v>325205445600</v>
      </c>
      <c r="X42" s="31"/>
      <c r="Y42" s="26">
        <v>1.7916694826455842E-2</v>
      </c>
      <c r="AA42" s="3"/>
      <c r="AB42" s="3"/>
    </row>
    <row r="43" spans="1:28" x14ac:dyDescent="0.5">
      <c r="A43" s="1" t="s">
        <v>49</v>
      </c>
      <c r="C43" s="21">
        <v>2408358</v>
      </c>
      <c r="D43" s="31"/>
      <c r="E43" s="21">
        <v>73055131572</v>
      </c>
      <c r="F43" s="31"/>
      <c r="G43" s="21">
        <v>84102213121.587006</v>
      </c>
      <c r="H43" s="31"/>
      <c r="I43" s="21">
        <v>0</v>
      </c>
      <c r="J43" s="31"/>
      <c r="K43" s="21">
        <v>0</v>
      </c>
      <c r="L43" s="31"/>
      <c r="M43" s="21">
        <v>0</v>
      </c>
      <c r="N43" s="31"/>
      <c r="O43" s="21">
        <v>0</v>
      </c>
      <c r="P43" s="31"/>
      <c r="Q43" s="21">
        <v>2408358</v>
      </c>
      <c r="R43" s="31"/>
      <c r="S43" s="21">
        <v>31160</v>
      </c>
      <c r="T43" s="31"/>
      <c r="U43" s="21">
        <v>73055131572</v>
      </c>
      <c r="V43" s="31"/>
      <c r="W43" s="21">
        <v>74597920890.084</v>
      </c>
      <c r="X43" s="31"/>
      <c r="Y43" s="26">
        <v>4.1098579416768847E-3</v>
      </c>
      <c r="AA43" s="3"/>
      <c r="AB43" s="3"/>
    </row>
    <row r="44" spans="1:28" x14ac:dyDescent="0.5">
      <c r="A44" s="1" t="s">
        <v>50</v>
      </c>
      <c r="C44" s="21">
        <v>86349222</v>
      </c>
      <c r="D44" s="31"/>
      <c r="E44" s="21">
        <v>1015801493654</v>
      </c>
      <c r="F44" s="31"/>
      <c r="G44" s="21">
        <v>1230021914370</v>
      </c>
      <c r="H44" s="31"/>
      <c r="I44" s="21">
        <v>0</v>
      </c>
      <c r="J44" s="31"/>
      <c r="K44" s="21">
        <v>0</v>
      </c>
      <c r="L44" s="31"/>
      <c r="M44" s="21">
        <v>-2000000</v>
      </c>
      <c r="N44" s="31"/>
      <c r="O44" s="21">
        <v>25115541770</v>
      </c>
      <c r="P44" s="31"/>
      <c r="Q44" s="21">
        <v>84349222</v>
      </c>
      <c r="R44" s="31"/>
      <c r="S44" s="21">
        <v>14210</v>
      </c>
      <c r="T44" s="31"/>
      <c r="U44" s="21">
        <v>992273742735</v>
      </c>
      <c r="V44" s="31"/>
      <c r="W44" s="21">
        <v>1191470760074.51</v>
      </c>
      <c r="X44" s="31"/>
      <c r="Y44" s="26">
        <v>6.5642252587483671E-2</v>
      </c>
      <c r="AA44" s="3"/>
      <c r="AB44" s="3"/>
    </row>
    <row r="45" spans="1:28" x14ac:dyDescent="0.5">
      <c r="A45" s="1" t="s">
        <v>51</v>
      </c>
      <c r="C45" s="21">
        <v>9056142</v>
      </c>
      <c r="D45" s="31"/>
      <c r="E45" s="21">
        <v>133182617073</v>
      </c>
      <c r="F45" s="31"/>
      <c r="G45" s="21">
        <v>206241729751.341</v>
      </c>
      <c r="H45" s="31"/>
      <c r="I45" s="21">
        <v>0</v>
      </c>
      <c r="J45" s="31"/>
      <c r="K45" s="21">
        <v>0</v>
      </c>
      <c r="L45" s="31"/>
      <c r="M45" s="21">
        <v>0</v>
      </c>
      <c r="N45" s="31"/>
      <c r="O45" s="21">
        <v>0</v>
      </c>
      <c r="P45" s="31"/>
      <c r="Q45" s="21">
        <v>9056142</v>
      </c>
      <c r="R45" s="31"/>
      <c r="S45" s="21">
        <v>21690</v>
      </c>
      <c r="T45" s="31"/>
      <c r="U45" s="21">
        <v>133182617073</v>
      </c>
      <c r="V45" s="31"/>
      <c r="W45" s="21">
        <v>195258975046.11899</v>
      </c>
      <c r="X45" s="31"/>
      <c r="Y45" s="26">
        <v>1.0757493502525377E-2</v>
      </c>
      <c r="AA45" s="3"/>
      <c r="AB45" s="3"/>
    </row>
    <row r="46" spans="1:28" x14ac:dyDescent="0.5">
      <c r="A46" s="1" t="s">
        <v>52</v>
      </c>
      <c r="C46" s="21">
        <v>11505960</v>
      </c>
      <c r="D46" s="31"/>
      <c r="E46" s="21">
        <v>378220974767</v>
      </c>
      <c r="F46" s="31"/>
      <c r="G46" s="21">
        <v>305609987655.35999</v>
      </c>
      <c r="H46" s="31"/>
      <c r="I46" s="21">
        <v>0</v>
      </c>
      <c r="J46" s="31"/>
      <c r="K46" s="21">
        <v>0</v>
      </c>
      <c r="L46" s="31"/>
      <c r="M46" s="21">
        <v>0</v>
      </c>
      <c r="N46" s="31"/>
      <c r="O46" s="21">
        <v>0</v>
      </c>
      <c r="P46" s="31"/>
      <c r="Q46" s="21">
        <v>11505960</v>
      </c>
      <c r="R46" s="31"/>
      <c r="S46" s="21">
        <v>23070</v>
      </c>
      <c r="T46" s="31"/>
      <c r="U46" s="21">
        <v>378220974767</v>
      </c>
      <c r="V46" s="31"/>
      <c r="W46" s="21">
        <v>263863114341.66</v>
      </c>
      <c r="X46" s="31"/>
      <c r="Y46" s="26">
        <v>1.4537133247862641E-2</v>
      </c>
      <c r="AA46" s="3"/>
      <c r="AB46" s="3"/>
    </row>
    <row r="47" spans="1:28" x14ac:dyDescent="0.5">
      <c r="A47" s="1" t="s">
        <v>53</v>
      </c>
      <c r="C47" s="21">
        <v>1644029</v>
      </c>
      <c r="D47" s="31"/>
      <c r="E47" s="21">
        <v>5268179134</v>
      </c>
      <c r="F47" s="31"/>
      <c r="G47" s="21">
        <v>7223371861.3290005</v>
      </c>
      <c r="H47" s="31"/>
      <c r="I47" s="21">
        <v>0</v>
      </c>
      <c r="J47" s="31"/>
      <c r="K47" s="21">
        <v>0</v>
      </c>
      <c r="L47" s="31"/>
      <c r="M47" s="21">
        <v>0</v>
      </c>
      <c r="N47" s="31"/>
      <c r="O47" s="21">
        <v>0</v>
      </c>
      <c r="P47" s="31"/>
      <c r="Q47" s="21">
        <v>1644029</v>
      </c>
      <c r="R47" s="31"/>
      <c r="S47" s="21">
        <v>5060</v>
      </c>
      <c r="T47" s="31"/>
      <c r="U47" s="21">
        <v>5268179134</v>
      </c>
      <c r="V47" s="31"/>
      <c r="W47" s="21">
        <v>8269289958.8970003</v>
      </c>
      <c r="X47" s="31"/>
      <c r="Y47" s="26">
        <v>4.5558383670876978E-4</v>
      </c>
      <c r="AA47" s="3"/>
      <c r="AB47" s="3"/>
    </row>
    <row r="48" spans="1:28" x14ac:dyDescent="0.5">
      <c r="A48" s="1" t="s">
        <v>54</v>
      </c>
      <c r="C48" s="21">
        <v>8161752</v>
      </c>
      <c r="D48" s="31"/>
      <c r="E48" s="21">
        <v>150068269858</v>
      </c>
      <c r="F48" s="31"/>
      <c r="G48" s="21">
        <v>193986362752.59601</v>
      </c>
      <c r="H48" s="31"/>
      <c r="I48" s="21">
        <v>0</v>
      </c>
      <c r="J48" s="31"/>
      <c r="K48" s="21">
        <v>0</v>
      </c>
      <c r="L48" s="31"/>
      <c r="M48" s="21">
        <v>0</v>
      </c>
      <c r="N48" s="31"/>
      <c r="O48" s="21">
        <v>0</v>
      </c>
      <c r="P48" s="31"/>
      <c r="Q48" s="21">
        <v>8161752</v>
      </c>
      <c r="R48" s="31"/>
      <c r="S48" s="21">
        <v>21220</v>
      </c>
      <c r="T48" s="31"/>
      <c r="U48" s="21">
        <v>150068269858</v>
      </c>
      <c r="V48" s="31"/>
      <c r="W48" s="21">
        <v>172161882794.23199</v>
      </c>
      <c r="X48" s="31"/>
      <c r="Y48" s="26">
        <v>9.4849946595491844E-3</v>
      </c>
      <c r="AA48" s="3"/>
      <c r="AB48" s="3"/>
    </row>
    <row r="49" spans="1:28" x14ac:dyDescent="0.5">
      <c r="A49" s="1" t="s">
        <v>55</v>
      </c>
      <c r="C49" s="21">
        <v>18659593</v>
      </c>
      <c r="D49" s="31"/>
      <c r="E49" s="21">
        <v>840663823266</v>
      </c>
      <c r="F49" s="31"/>
      <c r="G49" s="21">
        <v>723579654128.56702</v>
      </c>
      <c r="H49" s="31"/>
      <c r="I49" s="21">
        <v>0</v>
      </c>
      <c r="J49" s="31"/>
      <c r="K49" s="21">
        <v>0</v>
      </c>
      <c r="L49" s="31"/>
      <c r="M49" s="21">
        <v>0</v>
      </c>
      <c r="N49" s="31"/>
      <c r="O49" s="21">
        <v>0</v>
      </c>
      <c r="P49" s="31"/>
      <c r="Q49" s="21">
        <v>18659593</v>
      </c>
      <c r="R49" s="31"/>
      <c r="S49" s="21">
        <v>37040</v>
      </c>
      <c r="T49" s="31"/>
      <c r="U49" s="21">
        <v>840663823266</v>
      </c>
      <c r="V49" s="31"/>
      <c r="W49" s="21">
        <v>687038974337.91602</v>
      </c>
      <c r="X49" s="31"/>
      <c r="Y49" s="26">
        <v>3.7851357668328256E-2</v>
      </c>
      <c r="AA49" s="3"/>
      <c r="AB49" s="3"/>
    </row>
    <row r="50" spans="1:28" x14ac:dyDescent="0.5">
      <c r="A50" s="1" t="s">
        <v>56</v>
      </c>
      <c r="C50" s="21">
        <v>330000</v>
      </c>
      <c r="D50" s="31"/>
      <c r="E50" s="21">
        <v>1319670000</v>
      </c>
      <c r="F50" s="31"/>
      <c r="G50" s="21">
        <v>5494611375</v>
      </c>
      <c r="H50" s="31"/>
      <c r="I50" s="21">
        <v>0</v>
      </c>
      <c r="J50" s="31"/>
      <c r="K50" s="21">
        <v>0</v>
      </c>
      <c r="L50" s="31"/>
      <c r="M50" s="21">
        <v>0</v>
      </c>
      <c r="N50" s="31"/>
      <c r="O50" s="21">
        <v>0</v>
      </c>
      <c r="P50" s="31"/>
      <c r="Q50" s="21">
        <v>330000</v>
      </c>
      <c r="R50" s="31"/>
      <c r="S50" s="21">
        <v>17610</v>
      </c>
      <c r="T50" s="31"/>
      <c r="U50" s="21">
        <v>1319670000</v>
      </c>
      <c r="V50" s="31"/>
      <c r="W50" s="21">
        <v>5776722765</v>
      </c>
      <c r="X50" s="31"/>
      <c r="Y50" s="26">
        <v>3.1825967331693778E-4</v>
      </c>
      <c r="AA50" s="3"/>
      <c r="AB50" s="3"/>
    </row>
    <row r="51" spans="1:28" x14ac:dyDescent="0.5">
      <c r="A51" s="1" t="s">
        <v>57</v>
      </c>
      <c r="C51" s="21">
        <v>15991413</v>
      </c>
      <c r="D51" s="31"/>
      <c r="E51" s="21">
        <v>249320769101</v>
      </c>
      <c r="F51" s="31"/>
      <c r="G51" s="21">
        <v>381351375582.67401</v>
      </c>
      <c r="H51" s="31"/>
      <c r="I51" s="21">
        <v>0</v>
      </c>
      <c r="J51" s="31"/>
      <c r="K51" s="21">
        <v>0</v>
      </c>
      <c r="L51" s="31"/>
      <c r="M51" s="21">
        <v>0</v>
      </c>
      <c r="N51" s="31"/>
      <c r="O51" s="21">
        <v>0</v>
      </c>
      <c r="P51" s="31"/>
      <c r="Q51" s="21">
        <v>15991413</v>
      </c>
      <c r="R51" s="31"/>
      <c r="S51" s="21">
        <v>25170</v>
      </c>
      <c r="T51" s="31"/>
      <c r="U51" s="21">
        <v>249320769101</v>
      </c>
      <c r="V51" s="31"/>
      <c r="W51" s="21">
        <v>400108967212</v>
      </c>
      <c r="X51" s="31"/>
      <c r="Y51" s="26">
        <v>2.2043389370801574E-2</v>
      </c>
      <c r="AA51" s="3"/>
      <c r="AB51" s="3"/>
    </row>
    <row r="52" spans="1:28" x14ac:dyDescent="0.5">
      <c r="A52" s="1" t="s">
        <v>58</v>
      </c>
      <c r="C52" s="21">
        <v>2795263</v>
      </c>
      <c r="D52" s="31"/>
      <c r="E52" s="21">
        <v>51224588293</v>
      </c>
      <c r="F52" s="31"/>
      <c r="G52" s="21">
        <v>64686533990.292</v>
      </c>
      <c r="H52" s="31"/>
      <c r="I52" s="21">
        <v>0</v>
      </c>
      <c r="J52" s="31"/>
      <c r="K52" s="21">
        <v>0</v>
      </c>
      <c r="L52" s="31"/>
      <c r="M52" s="21">
        <v>0</v>
      </c>
      <c r="N52" s="31"/>
      <c r="O52" s="21">
        <v>0</v>
      </c>
      <c r="P52" s="31"/>
      <c r="Q52" s="21">
        <v>2795263</v>
      </c>
      <c r="R52" s="31"/>
      <c r="S52" s="21">
        <v>20900</v>
      </c>
      <c r="T52" s="31"/>
      <c r="U52" s="21">
        <v>51224588293</v>
      </c>
      <c r="V52" s="31"/>
      <c r="W52" s="21">
        <v>58073391769.635002</v>
      </c>
      <c r="X52" s="31"/>
      <c r="Y52" s="26">
        <v>3.1994643753707258E-3</v>
      </c>
      <c r="AA52" s="3"/>
      <c r="AB52" s="3"/>
    </row>
    <row r="53" spans="1:28" x14ac:dyDescent="0.5">
      <c r="A53" s="1" t="s">
        <v>59</v>
      </c>
      <c r="C53" s="21">
        <v>0</v>
      </c>
      <c r="D53" s="31"/>
      <c r="E53" s="21">
        <v>0</v>
      </c>
      <c r="F53" s="31"/>
      <c r="G53" s="21">
        <v>0</v>
      </c>
      <c r="H53" s="31"/>
      <c r="I53" s="21">
        <v>64860270</v>
      </c>
      <c r="J53" s="31"/>
      <c r="K53" s="21">
        <v>2</v>
      </c>
      <c r="L53" s="31"/>
      <c r="M53" s="21">
        <v>0</v>
      </c>
      <c r="N53" s="31"/>
      <c r="O53" s="21">
        <v>0</v>
      </c>
      <c r="P53" s="31"/>
      <c r="Q53" s="21">
        <v>64860270</v>
      </c>
      <c r="R53" s="31"/>
      <c r="S53" s="21">
        <v>4717</v>
      </c>
      <c r="T53" s="31"/>
      <c r="U53" s="21">
        <v>409852033494</v>
      </c>
      <c r="V53" s="31"/>
      <c r="W53" s="21">
        <v>304125515523.14001</v>
      </c>
      <c r="X53" s="31"/>
      <c r="Y53" s="26">
        <v>1.6755328437115993E-2</v>
      </c>
      <c r="AA53" s="3"/>
      <c r="AB53" s="3"/>
    </row>
    <row r="54" spans="1:28" ht="23.25" thickBot="1" x14ac:dyDescent="0.55000000000000004">
      <c r="A54" s="5"/>
      <c r="B54" s="5"/>
      <c r="C54" s="5"/>
      <c r="D54" s="5"/>
      <c r="E54" s="7">
        <f>SUM(E9:E53)</f>
        <v>15211193983191</v>
      </c>
      <c r="F54" s="5"/>
      <c r="G54" s="7">
        <f>SUM(G9:G53)</f>
        <v>16678227350896.689</v>
      </c>
      <c r="H54" s="5"/>
      <c r="I54" s="5"/>
      <c r="J54" s="5"/>
      <c r="K54" s="7">
        <f>SUM(K9:K53)</f>
        <v>2</v>
      </c>
      <c r="L54" s="5"/>
      <c r="M54" s="5"/>
      <c r="N54" s="5"/>
      <c r="O54" s="7">
        <f>SUM(O9:O53)</f>
        <v>499122497079</v>
      </c>
      <c r="P54" s="5"/>
      <c r="Q54" s="5"/>
      <c r="R54" s="5"/>
      <c r="S54" s="5"/>
      <c r="T54" s="5"/>
      <c r="U54" s="7">
        <f>SUM(U9:U53)</f>
        <v>14548084405546</v>
      </c>
      <c r="V54" s="5"/>
      <c r="W54" s="7">
        <f>SUM(W9:W53)</f>
        <v>15171861197926.193</v>
      </c>
      <c r="X54" s="5"/>
      <c r="Y54" s="8">
        <f>SUM(Y9:Y53)</f>
        <v>0.83587040349545216</v>
      </c>
      <c r="AA54" s="4"/>
    </row>
    <row r="55" spans="1:28" ht="22.5" thickTop="1" x14ac:dyDescent="0.5"/>
    <row r="56" spans="1:28" x14ac:dyDescent="0.5">
      <c r="G56" s="16"/>
      <c r="W56" s="3"/>
    </row>
    <row r="57" spans="1:28" x14ac:dyDescent="0.5">
      <c r="G57" s="3"/>
      <c r="W57" s="3"/>
      <c r="Y57" s="3"/>
    </row>
  </sheetData>
  <mergeCells count="17"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7:K7"/>
    <mergeCell ref="M7:O7"/>
    <mergeCell ref="A4:Y4"/>
    <mergeCell ref="A3:Y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N34"/>
  <sheetViews>
    <sheetView rightToLeft="1" topLeftCell="I13" workbookViewId="0">
      <selection activeCell="AK33" sqref="AK33"/>
    </sheetView>
  </sheetViews>
  <sheetFormatPr defaultRowHeight="21.75" x14ac:dyDescent="0.5"/>
  <cols>
    <col min="1" max="1" width="28.14062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4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0.5703125" style="1" bestFit="1" customWidth="1"/>
    <col min="20" max="20" width="1" style="1" customWidth="1"/>
    <col min="21" max="21" width="6.28515625" style="1" bestFit="1" customWidth="1"/>
    <col min="22" max="22" width="1" style="1" customWidth="1"/>
    <col min="23" max="23" width="15.57031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20.42578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20.42578125" style="1" bestFit="1" customWidth="1"/>
    <col min="34" max="34" width="1" style="1" customWidth="1"/>
    <col min="35" max="35" width="20.28515625" style="1" bestFit="1" customWidth="1"/>
    <col min="36" max="36" width="1" style="1" customWidth="1"/>
    <col min="37" max="37" width="22.28515625" style="1" customWidth="1"/>
    <col min="38" max="38" width="1" style="1" customWidth="1"/>
    <col min="39" max="39" width="9.140625" style="1" customWidth="1"/>
    <col min="40" max="16384" width="9.140625" style="1"/>
  </cols>
  <sheetData>
    <row r="2" spans="1:40" ht="22.5" x14ac:dyDescent="0.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</row>
    <row r="3" spans="1:40" ht="22.5" x14ac:dyDescent="0.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</row>
    <row r="4" spans="1:40" ht="22.5" x14ac:dyDescent="0.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</row>
    <row r="6" spans="1:40" ht="24" x14ac:dyDescent="0.5">
      <c r="A6" s="46" t="s">
        <v>61</v>
      </c>
      <c r="B6" s="46" t="s">
        <v>61</v>
      </c>
      <c r="C6" s="46" t="s">
        <v>61</v>
      </c>
      <c r="D6" s="46" t="s">
        <v>61</v>
      </c>
      <c r="E6" s="46" t="s">
        <v>61</v>
      </c>
      <c r="F6" s="46" t="s">
        <v>61</v>
      </c>
      <c r="G6" s="46" t="s">
        <v>61</v>
      </c>
      <c r="H6" s="46" t="s">
        <v>61</v>
      </c>
      <c r="I6" s="46" t="s">
        <v>61</v>
      </c>
      <c r="J6" s="46" t="s">
        <v>61</v>
      </c>
      <c r="K6" s="46" t="s">
        <v>61</v>
      </c>
      <c r="L6" s="46" t="s">
        <v>61</v>
      </c>
      <c r="M6" s="46" t="s">
        <v>61</v>
      </c>
      <c r="N6" s="5"/>
      <c r="O6" s="46" t="s">
        <v>202</v>
      </c>
      <c r="P6" s="46" t="s">
        <v>4</v>
      </c>
      <c r="Q6" s="46" t="s">
        <v>4</v>
      </c>
      <c r="R6" s="46" t="s">
        <v>4</v>
      </c>
      <c r="S6" s="46" t="s">
        <v>4</v>
      </c>
      <c r="T6" s="5"/>
      <c r="U6" s="46" t="s">
        <v>5</v>
      </c>
      <c r="V6" s="46" t="s">
        <v>5</v>
      </c>
      <c r="W6" s="46" t="s">
        <v>5</v>
      </c>
      <c r="X6" s="46" t="s">
        <v>5</v>
      </c>
      <c r="Y6" s="46" t="s">
        <v>5</v>
      </c>
      <c r="Z6" s="46" t="s">
        <v>5</v>
      </c>
      <c r="AA6" s="46" t="s">
        <v>5</v>
      </c>
      <c r="AB6" s="5"/>
      <c r="AC6" s="46" t="s">
        <v>6</v>
      </c>
      <c r="AD6" s="46" t="s">
        <v>6</v>
      </c>
      <c r="AE6" s="46" t="s">
        <v>6</v>
      </c>
      <c r="AF6" s="46" t="s">
        <v>6</v>
      </c>
      <c r="AG6" s="46" t="s">
        <v>6</v>
      </c>
      <c r="AH6" s="46" t="s">
        <v>6</v>
      </c>
      <c r="AI6" s="46" t="s">
        <v>6</v>
      </c>
      <c r="AJ6" s="46" t="s">
        <v>6</v>
      </c>
      <c r="AK6" s="46" t="s">
        <v>6</v>
      </c>
    </row>
    <row r="7" spans="1:40" ht="24" x14ac:dyDescent="0.5">
      <c r="A7" s="45" t="s">
        <v>62</v>
      </c>
      <c r="B7" s="5"/>
      <c r="C7" s="45" t="s">
        <v>63</v>
      </c>
      <c r="D7" s="5"/>
      <c r="E7" s="45" t="s">
        <v>64</v>
      </c>
      <c r="F7" s="5"/>
      <c r="G7" s="45" t="s">
        <v>65</v>
      </c>
      <c r="H7" s="5"/>
      <c r="I7" s="45" t="s">
        <v>66</v>
      </c>
      <c r="J7" s="5"/>
      <c r="K7" s="45" t="s">
        <v>67</v>
      </c>
      <c r="L7" s="5"/>
      <c r="M7" s="45" t="s">
        <v>60</v>
      </c>
      <c r="N7" s="5"/>
      <c r="O7" s="45" t="s">
        <v>7</v>
      </c>
      <c r="P7" s="5"/>
      <c r="Q7" s="45" t="s">
        <v>8</v>
      </c>
      <c r="R7" s="5"/>
      <c r="S7" s="45" t="s">
        <v>9</v>
      </c>
      <c r="T7" s="5"/>
      <c r="U7" s="46" t="s">
        <v>10</v>
      </c>
      <c r="V7" s="46" t="s">
        <v>10</v>
      </c>
      <c r="W7" s="46" t="s">
        <v>10</v>
      </c>
      <c r="X7" s="5"/>
      <c r="Y7" s="46" t="s">
        <v>11</v>
      </c>
      <c r="Z7" s="46" t="s">
        <v>11</v>
      </c>
      <c r="AA7" s="46" t="s">
        <v>11</v>
      </c>
      <c r="AB7" s="5"/>
      <c r="AC7" s="45" t="s">
        <v>7</v>
      </c>
      <c r="AD7" s="5"/>
      <c r="AE7" s="45" t="s">
        <v>68</v>
      </c>
      <c r="AF7" s="5"/>
      <c r="AG7" s="45" t="s">
        <v>8</v>
      </c>
      <c r="AH7" s="5"/>
      <c r="AI7" s="45" t="s">
        <v>9</v>
      </c>
      <c r="AJ7" s="5"/>
      <c r="AK7" s="48" t="s">
        <v>13</v>
      </c>
    </row>
    <row r="8" spans="1:40" ht="24" x14ac:dyDescent="0.5">
      <c r="A8" s="46" t="s">
        <v>62</v>
      </c>
      <c r="B8" s="5"/>
      <c r="C8" s="46" t="s">
        <v>63</v>
      </c>
      <c r="D8" s="5"/>
      <c r="E8" s="46" t="s">
        <v>64</v>
      </c>
      <c r="F8" s="5"/>
      <c r="G8" s="46" t="s">
        <v>65</v>
      </c>
      <c r="H8" s="5"/>
      <c r="I8" s="46" t="s">
        <v>66</v>
      </c>
      <c r="J8" s="5"/>
      <c r="K8" s="46" t="s">
        <v>67</v>
      </c>
      <c r="L8" s="5"/>
      <c r="M8" s="46" t="s">
        <v>60</v>
      </c>
      <c r="N8" s="5"/>
      <c r="O8" s="46" t="s">
        <v>7</v>
      </c>
      <c r="P8" s="5"/>
      <c r="Q8" s="46" t="s">
        <v>8</v>
      </c>
      <c r="R8" s="5"/>
      <c r="S8" s="46" t="s">
        <v>9</v>
      </c>
      <c r="T8" s="5"/>
      <c r="U8" s="6" t="s">
        <v>7</v>
      </c>
      <c r="V8" s="5"/>
      <c r="W8" s="6" t="s">
        <v>8</v>
      </c>
      <c r="X8" s="5"/>
      <c r="Y8" s="6" t="s">
        <v>7</v>
      </c>
      <c r="Z8" s="5"/>
      <c r="AA8" s="6" t="s">
        <v>14</v>
      </c>
      <c r="AB8" s="5"/>
      <c r="AC8" s="46" t="s">
        <v>7</v>
      </c>
      <c r="AD8" s="5"/>
      <c r="AE8" s="46" t="s">
        <v>68</v>
      </c>
      <c r="AF8" s="5"/>
      <c r="AG8" s="46" t="s">
        <v>8</v>
      </c>
      <c r="AH8" s="5"/>
      <c r="AI8" s="46" t="s">
        <v>9</v>
      </c>
      <c r="AJ8" s="5"/>
      <c r="AK8" s="49" t="s">
        <v>13</v>
      </c>
    </row>
    <row r="9" spans="1:40" x14ac:dyDescent="0.5">
      <c r="A9" s="1" t="s">
        <v>69</v>
      </c>
      <c r="C9" s="31" t="s">
        <v>70</v>
      </c>
      <c r="D9" s="31"/>
      <c r="E9" s="31" t="s">
        <v>70</v>
      </c>
      <c r="F9" s="31"/>
      <c r="G9" s="31" t="s">
        <v>71</v>
      </c>
      <c r="H9" s="31"/>
      <c r="I9" s="31" t="s">
        <v>72</v>
      </c>
      <c r="J9" s="31"/>
      <c r="K9" s="21">
        <v>0</v>
      </c>
      <c r="L9" s="31"/>
      <c r="M9" s="21">
        <v>0</v>
      </c>
      <c r="N9" s="31"/>
      <c r="O9" s="21">
        <v>128431</v>
      </c>
      <c r="P9" s="31"/>
      <c r="Q9" s="21">
        <v>105239346277</v>
      </c>
      <c r="R9" s="31"/>
      <c r="S9" s="21">
        <v>104677974877</v>
      </c>
      <c r="T9" s="31"/>
      <c r="U9" s="21">
        <v>0</v>
      </c>
      <c r="V9" s="31"/>
      <c r="W9" s="21">
        <v>0</v>
      </c>
      <c r="X9" s="31"/>
      <c r="Y9" s="21">
        <v>0</v>
      </c>
      <c r="Z9" s="31"/>
      <c r="AA9" s="21">
        <v>0</v>
      </c>
      <c r="AB9" s="31"/>
      <c r="AC9" s="21">
        <v>128431</v>
      </c>
      <c r="AD9" s="31"/>
      <c r="AE9" s="21">
        <v>825371</v>
      </c>
      <c r="AF9" s="31"/>
      <c r="AG9" s="21">
        <v>105239346277</v>
      </c>
      <c r="AH9" s="31"/>
      <c r="AI9" s="21">
        <v>105984009816</v>
      </c>
      <c r="AJ9" s="31"/>
      <c r="AK9" s="26">
        <v>5.8390263325817206E-3</v>
      </c>
      <c r="AM9" s="3"/>
      <c r="AN9" s="3"/>
    </row>
    <row r="10" spans="1:40" x14ac:dyDescent="0.5">
      <c r="A10" s="1" t="s">
        <v>73</v>
      </c>
      <c r="C10" s="31" t="s">
        <v>70</v>
      </c>
      <c r="D10" s="31"/>
      <c r="E10" s="31" t="s">
        <v>70</v>
      </c>
      <c r="F10" s="31"/>
      <c r="G10" s="31" t="s">
        <v>74</v>
      </c>
      <c r="H10" s="31"/>
      <c r="I10" s="31" t="s">
        <v>75</v>
      </c>
      <c r="J10" s="31"/>
      <c r="K10" s="21">
        <v>0</v>
      </c>
      <c r="L10" s="31"/>
      <c r="M10" s="21">
        <v>0</v>
      </c>
      <c r="N10" s="31"/>
      <c r="O10" s="21">
        <v>235259</v>
      </c>
      <c r="P10" s="31"/>
      <c r="Q10" s="21">
        <v>190922783052</v>
      </c>
      <c r="R10" s="31"/>
      <c r="S10" s="21">
        <v>190744472684</v>
      </c>
      <c r="T10" s="31"/>
      <c r="U10" s="21">
        <v>930</v>
      </c>
      <c r="V10" s="31"/>
      <c r="W10" s="21">
        <v>755160134</v>
      </c>
      <c r="X10" s="31"/>
      <c r="Y10" s="21">
        <v>236189</v>
      </c>
      <c r="Z10" s="31"/>
      <c r="AA10" s="21">
        <v>193774518468</v>
      </c>
      <c r="AB10" s="31"/>
      <c r="AC10" s="21">
        <v>0</v>
      </c>
      <c r="AD10" s="31"/>
      <c r="AE10" s="21">
        <v>0</v>
      </c>
      <c r="AF10" s="31"/>
      <c r="AG10" s="21">
        <v>0</v>
      </c>
      <c r="AH10" s="31"/>
      <c r="AI10" s="21">
        <v>0</v>
      </c>
      <c r="AJ10" s="31"/>
      <c r="AK10" s="26">
        <v>0</v>
      </c>
      <c r="AM10" s="3"/>
      <c r="AN10" s="3"/>
    </row>
    <row r="11" spans="1:40" x14ac:dyDescent="0.5">
      <c r="A11" s="1" t="s">
        <v>76</v>
      </c>
      <c r="C11" s="31" t="s">
        <v>70</v>
      </c>
      <c r="D11" s="31"/>
      <c r="E11" s="31" t="s">
        <v>70</v>
      </c>
      <c r="F11" s="31"/>
      <c r="G11" s="31" t="s">
        <v>77</v>
      </c>
      <c r="H11" s="31"/>
      <c r="I11" s="31" t="s">
        <v>78</v>
      </c>
      <c r="J11" s="31"/>
      <c r="K11" s="21">
        <v>0</v>
      </c>
      <c r="L11" s="31"/>
      <c r="M11" s="21">
        <v>0</v>
      </c>
      <c r="N11" s="31"/>
      <c r="O11" s="21">
        <v>607793</v>
      </c>
      <c r="P11" s="31"/>
      <c r="Q11" s="21">
        <v>488758004352</v>
      </c>
      <c r="R11" s="31"/>
      <c r="S11" s="21">
        <v>486101301485</v>
      </c>
      <c r="T11" s="31"/>
      <c r="U11" s="21">
        <v>0</v>
      </c>
      <c r="V11" s="31"/>
      <c r="W11" s="21">
        <v>0</v>
      </c>
      <c r="X11" s="31"/>
      <c r="Y11" s="21">
        <v>500000</v>
      </c>
      <c r="Z11" s="31"/>
      <c r="AA11" s="21">
        <v>401987487345</v>
      </c>
      <c r="AB11" s="31"/>
      <c r="AC11" s="21">
        <v>107793</v>
      </c>
      <c r="AD11" s="31"/>
      <c r="AE11" s="21">
        <v>805066</v>
      </c>
      <c r="AF11" s="31"/>
      <c r="AG11" s="21">
        <v>86681965016</v>
      </c>
      <c r="AH11" s="31"/>
      <c r="AI11" s="21">
        <v>86764750376</v>
      </c>
      <c r="AJ11" s="31"/>
      <c r="AK11" s="26">
        <v>4.7801707358015155E-3</v>
      </c>
      <c r="AM11" s="3"/>
      <c r="AN11" s="3"/>
    </row>
    <row r="12" spans="1:40" x14ac:dyDescent="0.5">
      <c r="A12" s="1" t="s">
        <v>79</v>
      </c>
      <c r="C12" s="31" t="s">
        <v>70</v>
      </c>
      <c r="D12" s="31"/>
      <c r="E12" s="31" t="s">
        <v>70</v>
      </c>
      <c r="F12" s="31"/>
      <c r="G12" s="31" t="s">
        <v>80</v>
      </c>
      <c r="H12" s="31"/>
      <c r="I12" s="31" t="s">
        <v>81</v>
      </c>
      <c r="J12" s="31"/>
      <c r="K12" s="21">
        <v>0</v>
      </c>
      <c r="L12" s="31"/>
      <c r="M12" s="21">
        <v>0</v>
      </c>
      <c r="N12" s="31"/>
      <c r="O12" s="21">
        <v>1308</v>
      </c>
      <c r="P12" s="31"/>
      <c r="Q12" s="21">
        <v>1127496272</v>
      </c>
      <c r="R12" s="31"/>
      <c r="S12" s="21">
        <v>1150599899</v>
      </c>
      <c r="T12" s="31"/>
      <c r="U12" s="21">
        <v>0</v>
      </c>
      <c r="V12" s="31"/>
      <c r="W12" s="21">
        <v>0</v>
      </c>
      <c r="X12" s="31"/>
      <c r="Y12" s="21">
        <v>0</v>
      </c>
      <c r="Z12" s="31"/>
      <c r="AA12" s="21">
        <v>0</v>
      </c>
      <c r="AB12" s="31"/>
      <c r="AC12" s="21">
        <v>1308</v>
      </c>
      <c r="AD12" s="31"/>
      <c r="AE12" s="21">
        <v>868627</v>
      </c>
      <c r="AF12" s="31"/>
      <c r="AG12" s="21">
        <v>1127496272</v>
      </c>
      <c r="AH12" s="31"/>
      <c r="AI12" s="21">
        <v>1135958186</v>
      </c>
      <c r="AJ12" s="31"/>
      <c r="AK12" s="26">
        <v>6.2583872532103623E-5</v>
      </c>
      <c r="AM12" s="3"/>
      <c r="AN12" s="3"/>
    </row>
    <row r="13" spans="1:40" x14ac:dyDescent="0.5">
      <c r="A13" s="1" t="s">
        <v>82</v>
      </c>
      <c r="C13" s="31" t="s">
        <v>70</v>
      </c>
      <c r="D13" s="31"/>
      <c r="E13" s="31" t="s">
        <v>70</v>
      </c>
      <c r="F13" s="31"/>
      <c r="G13" s="31" t="s">
        <v>83</v>
      </c>
      <c r="H13" s="31"/>
      <c r="I13" s="31" t="s">
        <v>84</v>
      </c>
      <c r="J13" s="31"/>
      <c r="K13" s="21">
        <v>0</v>
      </c>
      <c r="L13" s="31"/>
      <c r="M13" s="21">
        <v>0</v>
      </c>
      <c r="N13" s="31"/>
      <c r="O13" s="21">
        <v>154598</v>
      </c>
      <c r="P13" s="31"/>
      <c r="Q13" s="21">
        <v>116944337329</v>
      </c>
      <c r="R13" s="31"/>
      <c r="S13" s="21">
        <v>116762471361</v>
      </c>
      <c r="T13" s="31"/>
      <c r="U13" s="21">
        <v>5000</v>
      </c>
      <c r="V13" s="31"/>
      <c r="W13" s="21">
        <v>3775684217</v>
      </c>
      <c r="X13" s="31"/>
      <c r="Y13" s="21">
        <v>0</v>
      </c>
      <c r="Z13" s="31"/>
      <c r="AA13" s="21">
        <v>0</v>
      </c>
      <c r="AB13" s="31"/>
      <c r="AC13" s="21">
        <v>159598</v>
      </c>
      <c r="AD13" s="31"/>
      <c r="AE13" s="21">
        <v>764706</v>
      </c>
      <c r="AF13" s="31"/>
      <c r="AG13" s="21">
        <v>120720021546</v>
      </c>
      <c r="AH13" s="31"/>
      <c r="AI13" s="21">
        <v>122023427432</v>
      </c>
      <c r="AJ13" s="31"/>
      <c r="AK13" s="26">
        <v>6.7226934252091258E-3</v>
      </c>
      <c r="AM13" s="3"/>
      <c r="AN13" s="3"/>
    </row>
    <row r="14" spans="1:40" x14ac:dyDescent="0.5">
      <c r="A14" s="1" t="s">
        <v>85</v>
      </c>
      <c r="C14" s="31" t="s">
        <v>70</v>
      </c>
      <c r="D14" s="31"/>
      <c r="E14" s="31" t="s">
        <v>70</v>
      </c>
      <c r="F14" s="31"/>
      <c r="G14" s="31" t="s">
        <v>86</v>
      </c>
      <c r="H14" s="31"/>
      <c r="I14" s="31" t="s">
        <v>87</v>
      </c>
      <c r="J14" s="31"/>
      <c r="K14" s="21">
        <v>0</v>
      </c>
      <c r="L14" s="31"/>
      <c r="M14" s="21">
        <v>0</v>
      </c>
      <c r="N14" s="31"/>
      <c r="O14" s="21">
        <v>593084</v>
      </c>
      <c r="P14" s="31"/>
      <c r="Q14" s="21">
        <v>442058339478</v>
      </c>
      <c r="R14" s="31"/>
      <c r="S14" s="21">
        <v>439027350703</v>
      </c>
      <c r="T14" s="31"/>
      <c r="U14" s="21">
        <v>222</v>
      </c>
      <c r="V14" s="31"/>
      <c r="W14" s="21">
        <v>164087734</v>
      </c>
      <c r="X14" s="31"/>
      <c r="Y14" s="21">
        <v>593306</v>
      </c>
      <c r="Z14" s="31"/>
      <c r="AA14" s="21">
        <v>444761720004</v>
      </c>
      <c r="AB14" s="31"/>
      <c r="AC14" s="21">
        <v>0</v>
      </c>
      <c r="AD14" s="31"/>
      <c r="AE14" s="21">
        <v>0</v>
      </c>
      <c r="AF14" s="31"/>
      <c r="AG14" s="21">
        <v>0</v>
      </c>
      <c r="AH14" s="31"/>
      <c r="AI14" s="21">
        <v>0</v>
      </c>
      <c r="AJ14" s="31"/>
      <c r="AK14" s="26">
        <v>0</v>
      </c>
      <c r="AM14" s="3"/>
      <c r="AN14" s="3"/>
    </row>
    <row r="15" spans="1:40" x14ac:dyDescent="0.5">
      <c r="A15" s="1" t="s">
        <v>88</v>
      </c>
      <c r="C15" s="31" t="s">
        <v>70</v>
      </c>
      <c r="D15" s="31"/>
      <c r="E15" s="31" t="s">
        <v>70</v>
      </c>
      <c r="F15" s="31"/>
      <c r="G15" s="31" t="s">
        <v>89</v>
      </c>
      <c r="H15" s="31"/>
      <c r="I15" s="31" t="s">
        <v>90</v>
      </c>
      <c r="J15" s="31"/>
      <c r="K15" s="21">
        <v>0</v>
      </c>
      <c r="L15" s="31"/>
      <c r="M15" s="21">
        <v>0</v>
      </c>
      <c r="N15" s="31"/>
      <c r="O15" s="21">
        <v>159851</v>
      </c>
      <c r="P15" s="31"/>
      <c r="Q15" s="21">
        <v>117549992480</v>
      </c>
      <c r="R15" s="31"/>
      <c r="S15" s="21">
        <v>116897985925</v>
      </c>
      <c r="T15" s="31"/>
      <c r="U15" s="21">
        <v>0</v>
      </c>
      <c r="V15" s="31"/>
      <c r="W15" s="21">
        <v>0</v>
      </c>
      <c r="X15" s="31"/>
      <c r="Y15" s="21">
        <v>0</v>
      </c>
      <c r="Z15" s="31"/>
      <c r="AA15" s="21">
        <v>0</v>
      </c>
      <c r="AB15" s="31"/>
      <c r="AC15" s="21">
        <v>159851</v>
      </c>
      <c r="AD15" s="31"/>
      <c r="AE15" s="21">
        <v>738013</v>
      </c>
      <c r="AF15" s="31"/>
      <c r="AG15" s="21">
        <v>117549992480</v>
      </c>
      <c r="AH15" s="31"/>
      <c r="AI15" s="21">
        <v>117950733616</v>
      </c>
      <c r="AJ15" s="31"/>
      <c r="AK15" s="26">
        <v>6.4983146111082775E-3</v>
      </c>
      <c r="AM15" s="3"/>
      <c r="AN15" s="3"/>
    </row>
    <row r="16" spans="1:40" x14ac:dyDescent="0.5">
      <c r="A16" s="1" t="s">
        <v>91</v>
      </c>
      <c r="C16" s="31" t="s">
        <v>70</v>
      </c>
      <c r="D16" s="31"/>
      <c r="E16" s="31" t="s">
        <v>70</v>
      </c>
      <c r="F16" s="31"/>
      <c r="G16" s="31" t="s">
        <v>205</v>
      </c>
      <c r="H16" s="31"/>
      <c r="I16" s="31" t="s">
        <v>92</v>
      </c>
      <c r="J16" s="31"/>
      <c r="K16" s="21">
        <v>0</v>
      </c>
      <c r="L16" s="31"/>
      <c r="M16" s="21">
        <v>0</v>
      </c>
      <c r="N16" s="31"/>
      <c r="O16" s="21">
        <v>80516</v>
      </c>
      <c r="P16" s="31"/>
      <c r="Q16" s="21">
        <v>58303892298</v>
      </c>
      <c r="R16" s="31"/>
      <c r="S16" s="21">
        <v>58287445865</v>
      </c>
      <c r="T16" s="31"/>
      <c r="U16" s="21">
        <v>0</v>
      </c>
      <c r="V16" s="31"/>
      <c r="W16" s="21">
        <v>0</v>
      </c>
      <c r="X16" s="31"/>
      <c r="Y16" s="21">
        <v>0</v>
      </c>
      <c r="Z16" s="31"/>
      <c r="AA16" s="21">
        <v>0</v>
      </c>
      <c r="AB16" s="31"/>
      <c r="AC16" s="21">
        <v>80516</v>
      </c>
      <c r="AD16" s="31"/>
      <c r="AE16" s="21">
        <v>726619</v>
      </c>
      <c r="AF16" s="31"/>
      <c r="AG16" s="21">
        <v>58303892298</v>
      </c>
      <c r="AH16" s="31"/>
      <c r="AI16" s="21">
        <v>58493851471</v>
      </c>
      <c r="AJ16" s="31"/>
      <c r="AK16" s="26">
        <v>3.2226289572007769E-3</v>
      </c>
      <c r="AM16" s="3"/>
      <c r="AN16" s="3"/>
    </row>
    <row r="17" spans="1:40" x14ac:dyDescent="0.5">
      <c r="A17" s="1" t="s">
        <v>93</v>
      </c>
      <c r="C17" s="31" t="s">
        <v>70</v>
      </c>
      <c r="D17" s="31"/>
      <c r="E17" s="31" t="s">
        <v>70</v>
      </c>
      <c r="F17" s="31"/>
      <c r="G17" s="31" t="s">
        <v>94</v>
      </c>
      <c r="H17" s="31"/>
      <c r="I17" s="31" t="s">
        <v>95</v>
      </c>
      <c r="J17" s="31"/>
      <c r="K17" s="21">
        <v>0</v>
      </c>
      <c r="L17" s="31"/>
      <c r="M17" s="21">
        <v>0</v>
      </c>
      <c r="N17" s="31"/>
      <c r="O17" s="21">
        <v>72613</v>
      </c>
      <c r="P17" s="31"/>
      <c r="Q17" s="21">
        <v>52076026145</v>
      </c>
      <c r="R17" s="31"/>
      <c r="S17" s="21">
        <v>51988817231</v>
      </c>
      <c r="T17" s="31"/>
      <c r="U17" s="21">
        <v>0</v>
      </c>
      <c r="V17" s="31"/>
      <c r="W17" s="21">
        <v>0</v>
      </c>
      <c r="X17" s="31"/>
      <c r="Y17" s="21">
        <v>0</v>
      </c>
      <c r="Z17" s="31"/>
      <c r="AA17" s="21">
        <v>0</v>
      </c>
      <c r="AB17" s="31"/>
      <c r="AC17" s="21">
        <v>72613</v>
      </c>
      <c r="AD17" s="31"/>
      <c r="AE17" s="21">
        <v>720075</v>
      </c>
      <c r="AF17" s="31"/>
      <c r="AG17" s="21">
        <v>52076026145</v>
      </c>
      <c r="AH17" s="31"/>
      <c r="AI17" s="21">
        <v>52277328991</v>
      </c>
      <c r="AJ17" s="31"/>
      <c r="AK17" s="26">
        <v>2.8801391936899953E-3</v>
      </c>
      <c r="AM17" s="3"/>
      <c r="AN17" s="3"/>
    </row>
    <row r="18" spans="1:40" x14ac:dyDescent="0.5">
      <c r="A18" s="1" t="s">
        <v>96</v>
      </c>
      <c r="C18" s="31" t="s">
        <v>70</v>
      </c>
      <c r="D18" s="31"/>
      <c r="E18" s="31" t="s">
        <v>70</v>
      </c>
      <c r="F18" s="31"/>
      <c r="G18" s="31" t="s">
        <v>97</v>
      </c>
      <c r="H18" s="31"/>
      <c r="I18" s="31" t="s">
        <v>98</v>
      </c>
      <c r="J18" s="31"/>
      <c r="K18" s="21">
        <v>0</v>
      </c>
      <c r="L18" s="31"/>
      <c r="M18" s="21">
        <v>0</v>
      </c>
      <c r="N18" s="31"/>
      <c r="O18" s="21">
        <v>2858</v>
      </c>
      <c r="P18" s="31"/>
      <c r="Q18" s="21">
        <v>2482870203</v>
      </c>
      <c r="R18" s="31"/>
      <c r="S18" s="21">
        <v>2486009329</v>
      </c>
      <c r="T18" s="31"/>
      <c r="U18" s="21">
        <v>0</v>
      </c>
      <c r="V18" s="31"/>
      <c r="W18" s="21">
        <v>0</v>
      </c>
      <c r="X18" s="31"/>
      <c r="Y18" s="21">
        <v>0</v>
      </c>
      <c r="Z18" s="31"/>
      <c r="AA18" s="21">
        <v>0</v>
      </c>
      <c r="AB18" s="31"/>
      <c r="AC18" s="21">
        <v>2858</v>
      </c>
      <c r="AD18" s="31"/>
      <c r="AE18" s="21">
        <v>875907</v>
      </c>
      <c r="AF18" s="31"/>
      <c r="AG18" s="21">
        <v>2482870203</v>
      </c>
      <c r="AH18" s="31"/>
      <c r="AI18" s="21">
        <v>2502888475</v>
      </c>
      <c r="AJ18" s="31"/>
      <c r="AK18" s="26">
        <v>1.3789279853076498E-4</v>
      </c>
      <c r="AM18" s="3"/>
      <c r="AN18" s="3"/>
    </row>
    <row r="19" spans="1:40" x14ac:dyDescent="0.5">
      <c r="A19" s="1" t="s">
        <v>99</v>
      </c>
      <c r="C19" s="31" t="s">
        <v>70</v>
      </c>
      <c r="D19" s="31"/>
      <c r="E19" s="31" t="s">
        <v>70</v>
      </c>
      <c r="F19" s="31"/>
      <c r="G19" s="31" t="s">
        <v>100</v>
      </c>
      <c r="H19" s="31"/>
      <c r="I19" s="31" t="s">
        <v>101</v>
      </c>
      <c r="J19" s="31"/>
      <c r="K19" s="21">
        <v>0</v>
      </c>
      <c r="L19" s="31"/>
      <c r="M19" s="21">
        <v>0</v>
      </c>
      <c r="N19" s="31"/>
      <c r="O19" s="21">
        <v>1150</v>
      </c>
      <c r="P19" s="31"/>
      <c r="Q19" s="21">
        <v>811208652</v>
      </c>
      <c r="R19" s="31"/>
      <c r="S19" s="21">
        <v>807751568</v>
      </c>
      <c r="T19" s="31"/>
      <c r="U19" s="21">
        <v>0</v>
      </c>
      <c r="V19" s="31"/>
      <c r="W19" s="21">
        <v>0</v>
      </c>
      <c r="X19" s="31"/>
      <c r="Y19" s="21">
        <v>0</v>
      </c>
      <c r="Z19" s="31"/>
      <c r="AA19" s="21">
        <v>0</v>
      </c>
      <c r="AB19" s="31"/>
      <c r="AC19" s="21">
        <v>1150</v>
      </c>
      <c r="AD19" s="31"/>
      <c r="AE19" s="21">
        <v>708547</v>
      </c>
      <c r="AF19" s="31"/>
      <c r="AG19" s="21">
        <v>811208652</v>
      </c>
      <c r="AH19" s="31"/>
      <c r="AI19" s="21">
        <v>814681362</v>
      </c>
      <c r="AJ19" s="31"/>
      <c r="AK19" s="26">
        <v>4.4883619082162742E-5</v>
      </c>
      <c r="AM19" s="3"/>
      <c r="AN19" s="3"/>
    </row>
    <row r="20" spans="1:40" x14ac:dyDescent="0.5">
      <c r="A20" s="1" t="s">
        <v>102</v>
      </c>
      <c r="C20" s="31" t="s">
        <v>70</v>
      </c>
      <c r="D20" s="31"/>
      <c r="E20" s="31" t="s">
        <v>70</v>
      </c>
      <c r="F20" s="31"/>
      <c r="G20" s="31" t="s">
        <v>103</v>
      </c>
      <c r="H20" s="31"/>
      <c r="I20" s="31" t="s">
        <v>104</v>
      </c>
      <c r="J20" s="31"/>
      <c r="K20" s="21">
        <v>0</v>
      </c>
      <c r="L20" s="31"/>
      <c r="M20" s="21">
        <v>0</v>
      </c>
      <c r="N20" s="31"/>
      <c r="O20" s="21">
        <v>18315</v>
      </c>
      <c r="P20" s="31"/>
      <c r="Q20" s="21">
        <v>16265626797</v>
      </c>
      <c r="R20" s="31"/>
      <c r="S20" s="21">
        <v>16423453169</v>
      </c>
      <c r="T20" s="31"/>
      <c r="U20" s="21">
        <v>0</v>
      </c>
      <c r="V20" s="31"/>
      <c r="W20" s="21">
        <v>0</v>
      </c>
      <c r="X20" s="31"/>
      <c r="Y20" s="21">
        <v>0</v>
      </c>
      <c r="Z20" s="31"/>
      <c r="AA20" s="21">
        <v>0</v>
      </c>
      <c r="AB20" s="31"/>
      <c r="AC20" s="21">
        <v>18315</v>
      </c>
      <c r="AD20" s="31"/>
      <c r="AE20" s="21">
        <v>907055</v>
      </c>
      <c r="AF20" s="31"/>
      <c r="AG20" s="21">
        <v>16265626797</v>
      </c>
      <c r="AH20" s="31"/>
      <c r="AI20" s="21">
        <v>16609701270</v>
      </c>
      <c r="AJ20" s="31"/>
      <c r="AK20" s="26">
        <v>9.1508599514419074E-4</v>
      </c>
      <c r="AM20" s="3"/>
      <c r="AN20" s="3"/>
    </row>
    <row r="21" spans="1:40" x14ac:dyDescent="0.5">
      <c r="A21" s="1" t="s">
        <v>105</v>
      </c>
      <c r="C21" s="31" t="s">
        <v>70</v>
      </c>
      <c r="D21" s="31"/>
      <c r="E21" s="31" t="s">
        <v>70</v>
      </c>
      <c r="F21" s="31"/>
      <c r="G21" s="31" t="s">
        <v>106</v>
      </c>
      <c r="H21" s="31"/>
      <c r="I21" s="31" t="s">
        <v>107</v>
      </c>
      <c r="J21" s="31"/>
      <c r="K21" s="21">
        <v>0</v>
      </c>
      <c r="L21" s="31"/>
      <c r="M21" s="21">
        <v>0</v>
      </c>
      <c r="N21" s="31"/>
      <c r="O21" s="21">
        <v>165853</v>
      </c>
      <c r="P21" s="31"/>
      <c r="Q21" s="21">
        <v>139574916341</v>
      </c>
      <c r="R21" s="31"/>
      <c r="S21" s="21">
        <v>140498294054</v>
      </c>
      <c r="T21" s="31"/>
      <c r="U21" s="21">
        <v>0</v>
      </c>
      <c r="V21" s="31"/>
      <c r="W21" s="21">
        <v>0</v>
      </c>
      <c r="X21" s="31"/>
      <c r="Y21" s="21">
        <v>35000</v>
      </c>
      <c r="Z21" s="31"/>
      <c r="AA21" s="21">
        <v>29654219202</v>
      </c>
      <c r="AB21" s="31"/>
      <c r="AC21" s="21">
        <v>130853</v>
      </c>
      <c r="AD21" s="31"/>
      <c r="AE21" s="21">
        <v>852590</v>
      </c>
      <c r="AF21" s="31"/>
      <c r="AG21" s="21">
        <v>110120386897</v>
      </c>
      <c r="AH21" s="31"/>
      <c r="AI21" s="21">
        <v>111543738302</v>
      </c>
      <c r="AJ21" s="31"/>
      <c r="AK21" s="26">
        <v>6.1453310391890543E-3</v>
      </c>
      <c r="AM21" s="3"/>
      <c r="AN21" s="3"/>
    </row>
    <row r="22" spans="1:40" x14ac:dyDescent="0.5">
      <c r="A22" s="1" t="s">
        <v>108</v>
      </c>
      <c r="C22" s="31" t="s">
        <v>70</v>
      </c>
      <c r="D22" s="31"/>
      <c r="E22" s="31" t="s">
        <v>70</v>
      </c>
      <c r="F22" s="31"/>
      <c r="G22" s="31" t="s">
        <v>109</v>
      </c>
      <c r="H22" s="31"/>
      <c r="I22" s="31" t="s">
        <v>110</v>
      </c>
      <c r="J22" s="31"/>
      <c r="K22" s="21">
        <v>0</v>
      </c>
      <c r="L22" s="31"/>
      <c r="M22" s="21">
        <v>0</v>
      </c>
      <c r="N22" s="31"/>
      <c r="O22" s="21">
        <v>396127</v>
      </c>
      <c r="P22" s="31"/>
      <c r="Q22" s="21">
        <v>379123303671</v>
      </c>
      <c r="R22" s="31"/>
      <c r="S22" s="21">
        <v>382030095168</v>
      </c>
      <c r="T22" s="31"/>
      <c r="U22" s="21">
        <v>0</v>
      </c>
      <c r="V22" s="31"/>
      <c r="W22" s="21">
        <v>0</v>
      </c>
      <c r="X22" s="31"/>
      <c r="Y22" s="21">
        <v>200100</v>
      </c>
      <c r="Z22" s="31"/>
      <c r="AA22" s="21">
        <v>194901794129</v>
      </c>
      <c r="AB22" s="31"/>
      <c r="AC22" s="21">
        <v>196027</v>
      </c>
      <c r="AD22" s="31"/>
      <c r="AE22" s="21">
        <v>974513</v>
      </c>
      <c r="AF22" s="31"/>
      <c r="AG22" s="21">
        <v>187612568314</v>
      </c>
      <c r="AH22" s="31"/>
      <c r="AI22" s="21">
        <v>190996235507</v>
      </c>
      <c r="AJ22" s="31"/>
      <c r="AK22" s="26">
        <v>1.0522644411034451E-2</v>
      </c>
      <c r="AM22" s="3"/>
      <c r="AN22" s="3"/>
    </row>
    <row r="23" spans="1:40" x14ac:dyDescent="0.5">
      <c r="A23" s="1" t="s">
        <v>111</v>
      </c>
      <c r="C23" s="31" t="s">
        <v>70</v>
      </c>
      <c r="D23" s="31"/>
      <c r="E23" s="31" t="s">
        <v>70</v>
      </c>
      <c r="F23" s="31"/>
      <c r="G23" s="31" t="s">
        <v>112</v>
      </c>
      <c r="H23" s="31"/>
      <c r="I23" s="31" t="s">
        <v>113</v>
      </c>
      <c r="J23" s="31"/>
      <c r="K23" s="21">
        <v>0</v>
      </c>
      <c r="L23" s="31"/>
      <c r="M23" s="21">
        <v>0</v>
      </c>
      <c r="N23" s="31"/>
      <c r="O23" s="21">
        <v>69371</v>
      </c>
      <c r="P23" s="31"/>
      <c r="Q23" s="21">
        <v>61311549034</v>
      </c>
      <c r="R23" s="31"/>
      <c r="S23" s="21">
        <v>61375895841</v>
      </c>
      <c r="T23" s="31"/>
      <c r="U23" s="21">
        <v>0</v>
      </c>
      <c r="V23" s="31"/>
      <c r="W23" s="21">
        <v>0</v>
      </c>
      <c r="X23" s="31"/>
      <c r="Y23" s="21">
        <v>0</v>
      </c>
      <c r="Z23" s="31"/>
      <c r="AA23" s="21">
        <v>0</v>
      </c>
      <c r="AB23" s="31"/>
      <c r="AC23" s="21">
        <v>69371</v>
      </c>
      <c r="AD23" s="31"/>
      <c r="AE23" s="21">
        <v>890122</v>
      </c>
      <c r="AF23" s="31"/>
      <c r="AG23" s="21">
        <v>61311549034</v>
      </c>
      <c r="AH23" s="31"/>
      <c r="AI23" s="21">
        <v>61737461318</v>
      </c>
      <c r="AJ23" s="31"/>
      <c r="AK23" s="26">
        <v>3.4013306626951762E-3</v>
      </c>
      <c r="AM23" s="3"/>
      <c r="AN23" s="3"/>
    </row>
    <row r="24" spans="1:40" x14ac:dyDescent="0.5">
      <c r="A24" s="1" t="s">
        <v>114</v>
      </c>
      <c r="C24" s="31" t="s">
        <v>70</v>
      </c>
      <c r="D24" s="31"/>
      <c r="E24" s="31" t="s">
        <v>70</v>
      </c>
      <c r="F24" s="31"/>
      <c r="G24" s="31" t="s">
        <v>115</v>
      </c>
      <c r="H24" s="31"/>
      <c r="I24" s="31" t="s">
        <v>116</v>
      </c>
      <c r="J24" s="31"/>
      <c r="K24" s="21">
        <v>0</v>
      </c>
      <c r="L24" s="31"/>
      <c r="M24" s="21">
        <v>0</v>
      </c>
      <c r="N24" s="31"/>
      <c r="O24" s="21">
        <v>28391</v>
      </c>
      <c r="P24" s="31"/>
      <c r="Q24" s="21">
        <v>24830560217</v>
      </c>
      <c r="R24" s="31"/>
      <c r="S24" s="21">
        <v>25092215090</v>
      </c>
      <c r="T24" s="31"/>
      <c r="U24" s="21">
        <v>0</v>
      </c>
      <c r="V24" s="31"/>
      <c r="W24" s="21">
        <v>0</v>
      </c>
      <c r="X24" s="31"/>
      <c r="Y24" s="21">
        <v>0</v>
      </c>
      <c r="Z24" s="31"/>
      <c r="AA24" s="21">
        <v>0</v>
      </c>
      <c r="AB24" s="31"/>
      <c r="AC24" s="21">
        <v>28391</v>
      </c>
      <c r="AD24" s="31"/>
      <c r="AE24" s="21">
        <v>892050</v>
      </c>
      <c r="AF24" s="31"/>
      <c r="AG24" s="21">
        <v>24830560217</v>
      </c>
      <c r="AH24" s="31"/>
      <c r="AI24" s="21">
        <v>25321601177</v>
      </c>
      <c r="AJ24" s="31"/>
      <c r="AK24" s="26">
        <v>1.3950547475258331E-3</v>
      </c>
      <c r="AM24" s="3"/>
      <c r="AN24" s="3"/>
    </row>
    <row r="25" spans="1:40" x14ac:dyDescent="0.5">
      <c r="A25" s="1" t="s">
        <v>117</v>
      </c>
      <c r="C25" s="31" t="s">
        <v>70</v>
      </c>
      <c r="D25" s="31"/>
      <c r="E25" s="31" t="s">
        <v>70</v>
      </c>
      <c r="F25" s="31"/>
      <c r="G25" s="31" t="s">
        <v>118</v>
      </c>
      <c r="H25" s="31"/>
      <c r="I25" s="31" t="s">
        <v>119</v>
      </c>
      <c r="J25" s="31"/>
      <c r="K25" s="21">
        <v>0</v>
      </c>
      <c r="L25" s="31"/>
      <c r="M25" s="21">
        <v>0</v>
      </c>
      <c r="N25" s="31"/>
      <c r="O25" s="21">
        <v>46304</v>
      </c>
      <c r="P25" s="31"/>
      <c r="Q25" s="21">
        <v>40104118470</v>
      </c>
      <c r="R25" s="31"/>
      <c r="S25" s="21">
        <v>40155282103</v>
      </c>
      <c r="T25" s="31"/>
      <c r="U25" s="21">
        <v>0</v>
      </c>
      <c r="V25" s="31"/>
      <c r="W25" s="21">
        <v>0</v>
      </c>
      <c r="X25" s="31"/>
      <c r="Y25" s="21">
        <v>0</v>
      </c>
      <c r="Z25" s="31"/>
      <c r="AA25" s="21">
        <v>0</v>
      </c>
      <c r="AB25" s="31"/>
      <c r="AC25" s="21">
        <v>46304</v>
      </c>
      <c r="AD25" s="31"/>
      <c r="AE25" s="21">
        <v>881546</v>
      </c>
      <c r="AF25" s="31"/>
      <c r="AG25" s="21">
        <v>40104118470</v>
      </c>
      <c r="AH25" s="31"/>
      <c r="AI25" s="21">
        <v>40811707521</v>
      </c>
      <c r="AJ25" s="31"/>
      <c r="AK25" s="26">
        <v>2.2484583788295875E-3</v>
      </c>
      <c r="AM25" s="3"/>
      <c r="AN25" s="3"/>
    </row>
    <row r="26" spans="1:40" x14ac:dyDescent="0.5">
      <c r="A26" s="1" t="s">
        <v>120</v>
      </c>
      <c r="C26" s="31" t="s">
        <v>70</v>
      </c>
      <c r="D26" s="31"/>
      <c r="E26" s="31" t="s">
        <v>70</v>
      </c>
      <c r="F26" s="31"/>
      <c r="G26" s="31" t="s">
        <v>121</v>
      </c>
      <c r="H26" s="31"/>
      <c r="I26" s="31" t="s">
        <v>122</v>
      </c>
      <c r="J26" s="31"/>
      <c r="K26" s="21">
        <v>0</v>
      </c>
      <c r="L26" s="31"/>
      <c r="M26" s="21">
        <v>0</v>
      </c>
      <c r="N26" s="31"/>
      <c r="O26" s="21">
        <v>82380</v>
      </c>
      <c r="P26" s="31"/>
      <c r="Q26" s="21">
        <v>69838882295</v>
      </c>
      <c r="R26" s="31"/>
      <c r="S26" s="21">
        <v>70008331569</v>
      </c>
      <c r="T26" s="31"/>
      <c r="U26" s="21">
        <v>0</v>
      </c>
      <c r="V26" s="31"/>
      <c r="W26" s="21">
        <v>0</v>
      </c>
      <c r="X26" s="31"/>
      <c r="Y26" s="21">
        <v>0</v>
      </c>
      <c r="Z26" s="31"/>
      <c r="AA26" s="21">
        <v>0</v>
      </c>
      <c r="AB26" s="31"/>
      <c r="AC26" s="21">
        <v>82380</v>
      </c>
      <c r="AD26" s="31"/>
      <c r="AE26" s="21">
        <v>863528</v>
      </c>
      <c r="AF26" s="31"/>
      <c r="AG26" s="21">
        <v>69838882295</v>
      </c>
      <c r="AH26" s="31"/>
      <c r="AI26" s="21">
        <v>71124542979</v>
      </c>
      <c r="AJ26" s="31"/>
      <c r="AK26" s="26">
        <v>3.9184975173917735E-3</v>
      </c>
      <c r="AM26" s="3"/>
      <c r="AN26" s="3"/>
    </row>
    <row r="27" spans="1:40" x14ac:dyDescent="0.5">
      <c r="A27" s="1" t="s">
        <v>123</v>
      </c>
      <c r="C27" s="31" t="s">
        <v>70</v>
      </c>
      <c r="D27" s="31"/>
      <c r="E27" s="31" t="s">
        <v>70</v>
      </c>
      <c r="F27" s="31"/>
      <c r="G27" s="31" t="s">
        <v>124</v>
      </c>
      <c r="H27" s="31"/>
      <c r="I27" s="31" t="s">
        <v>125</v>
      </c>
      <c r="J27" s="31"/>
      <c r="K27" s="21">
        <v>0</v>
      </c>
      <c r="L27" s="31"/>
      <c r="M27" s="21">
        <v>0</v>
      </c>
      <c r="N27" s="31"/>
      <c r="O27" s="21">
        <v>100703</v>
      </c>
      <c r="P27" s="31"/>
      <c r="Q27" s="21">
        <v>83694389901</v>
      </c>
      <c r="R27" s="31"/>
      <c r="S27" s="21">
        <v>84125831939</v>
      </c>
      <c r="T27" s="31"/>
      <c r="U27" s="21">
        <v>3955</v>
      </c>
      <c r="V27" s="31"/>
      <c r="W27" s="21">
        <v>3306686551</v>
      </c>
      <c r="X27" s="31"/>
      <c r="Y27" s="21">
        <v>0</v>
      </c>
      <c r="Z27" s="31"/>
      <c r="AA27" s="21">
        <v>0</v>
      </c>
      <c r="AB27" s="31"/>
      <c r="AC27" s="21">
        <v>104658</v>
      </c>
      <c r="AD27" s="31"/>
      <c r="AE27" s="21">
        <v>847818</v>
      </c>
      <c r="AF27" s="31"/>
      <c r="AG27" s="21">
        <v>87001076452</v>
      </c>
      <c r="AH27" s="31"/>
      <c r="AI27" s="21">
        <v>88714853761</v>
      </c>
      <c r="AJ27" s="31"/>
      <c r="AK27" s="26">
        <v>4.8876086883383211E-3</v>
      </c>
      <c r="AM27" s="3"/>
      <c r="AN27" s="3"/>
    </row>
    <row r="28" spans="1:40" x14ac:dyDescent="0.5">
      <c r="A28" s="1" t="s">
        <v>126</v>
      </c>
      <c r="C28" s="31" t="s">
        <v>70</v>
      </c>
      <c r="D28" s="31"/>
      <c r="E28" s="31" t="s">
        <v>70</v>
      </c>
      <c r="F28" s="31"/>
      <c r="G28" s="31" t="s">
        <v>127</v>
      </c>
      <c r="H28" s="31"/>
      <c r="I28" s="31" t="s">
        <v>128</v>
      </c>
      <c r="J28" s="31"/>
      <c r="K28" s="21">
        <v>0</v>
      </c>
      <c r="L28" s="31"/>
      <c r="M28" s="21">
        <v>0</v>
      </c>
      <c r="N28" s="31"/>
      <c r="O28" s="21">
        <v>49028</v>
      </c>
      <c r="P28" s="31"/>
      <c r="Q28" s="21">
        <v>39927116717</v>
      </c>
      <c r="R28" s="31"/>
      <c r="S28" s="21">
        <v>40179643963</v>
      </c>
      <c r="T28" s="31"/>
      <c r="U28" s="21">
        <v>0</v>
      </c>
      <c r="V28" s="31"/>
      <c r="W28" s="21">
        <v>0</v>
      </c>
      <c r="X28" s="31"/>
      <c r="Y28" s="21">
        <v>0</v>
      </c>
      <c r="Z28" s="31"/>
      <c r="AA28" s="21">
        <v>0</v>
      </c>
      <c r="AB28" s="31"/>
      <c r="AC28" s="21">
        <v>49028</v>
      </c>
      <c r="AD28" s="31"/>
      <c r="AE28" s="21">
        <v>826236</v>
      </c>
      <c r="AF28" s="31"/>
      <c r="AG28" s="21">
        <v>39927116717</v>
      </c>
      <c r="AH28" s="31"/>
      <c r="AI28" s="21">
        <v>40501356406</v>
      </c>
      <c r="AJ28" s="31"/>
      <c r="AK28" s="26">
        <v>2.2313600605457519E-3</v>
      </c>
      <c r="AM28" s="3"/>
      <c r="AN28" s="3"/>
    </row>
    <row r="29" spans="1:40" x14ac:dyDescent="0.5">
      <c r="A29" s="1" t="s">
        <v>129</v>
      </c>
      <c r="C29" s="31" t="s">
        <v>70</v>
      </c>
      <c r="D29" s="31"/>
      <c r="E29" s="31" t="s">
        <v>70</v>
      </c>
      <c r="F29" s="31"/>
      <c r="G29" s="31" t="s">
        <v>130</v>
      </c>
      <c r="H29" s="31"/>
      <c r="I29" s="31" t="s">
        <v>131</v>
      </c>
      <c r="J29" s="31"/>
      <c r="K29" s="21">
        <v>15</v>
      </c>
      <c r="L29" s="31"/>
      <c r="M29" s="21">
        <v>15</v>
      </c>
      <c r="N29" s="31"/>
      <c r="O29" s="21">
        <v>200000</v>
      </c>
      <c r="P29" s="31"/>
      <c r="Q29" s="21">
        <v>194835307500</v>
      </c>
      <c r="R29" s="31"/>
      <c r="S29" s="21">
        <v>193764873750</v>
      </c>
      <c r="T29" s="31"/>
      <c r="U29" s="21">
        <v>0</v>
      </c>
      <c r="V29" s="31"/>
      <c r="W29" s="21">
        <v>0</v>
      </c>
      <c r="X29" s="31"/>
      <c r="Y29" s="21">
        <v>0</v>
      </c>
      <c r="Z29" s="31"/>
      <c r="AA29" s="21">
        <v>0</v>
      </c>
      <c r="AB29" s="31"/>
      <c r="AC29" s="21">
        <v>200000</v>
      </c>
      <c r="AD29" s="31"/>
      <c r="AE29" s="21">
        <v>980000</v>
      </c>
      <c r="AF29" s="31"/>
      <c r="AG29" s="21">
        <v>194835307500</v>
      </c>
      <c r="AH29" s="31"/>
      <c r="AI29" s="21">
        <v>195964475000</v>
      </c>
      <c r="AJ29" s="31"/>
      <c r="AK29" s="26">
        <v>1.0796361939523545E-2</v>
      </c>
      <c r="AM29" s="3"/>
      <c r="AN29" s="3"/>
    </row>
    <row r="30" spans="1:40" x14ac:dyDescent="0.5">
      <c r="A30" s="1" t="s">
        <v>132</v>
      </c>
      <c r="C30" s="31" t="s">
        <v>70</v>
      </c>
      <c r="D30" s="31"/>
      <c r="E30" s="31" t="s">
        <v>70</v>
      </c>
      <c r="F30" s="31"/>
      <c r="G30" s="31" t="s">
        <v>133</v>
      </c>
      <c r="H30" s="31"/>
      <c r="I30" s="31" t="s">
        <v>134</v>
      </c>
      <c r="J30" s="31"/>
      <c r="K30" s="21">
        <v>15</v>
      </c>
      <c r="L30" s="31"/>
      <c r="M30" s="21">
        <v>15</v>
      </c>
      <c r="N30" s="31"/>
      <c r="O30" s="21">
        <v>200000</v>
      </c>
      <c r="P30" s="31"/>
      <c r="Q30" s="21">
        <v>194435235000</v>
      </c>
      <c r="R30" s="31"/>
      <c r="S30" s="21">
        <v>199963750000</v>
      </c>
      <c r="T30" s="31"/>
      <c r="U30" s="21">
        <v>0</v>
      </c>
      <c r="V30" s="31"/>
      <c r="W30" s="21">
        <v>0</v>
      </c>
      <c r="X30" s="31"/>
      <c r="Y30" s="21">
        <v>0</v>
      </c>
      <c r="Z30" s="31"/>
      <c r="AA30" s="21">
        <v>0</v>
      </c>
      <c r="AB30" s="31"/>
      <c r="AC30" s="21">
        <v>200000</v>
      </c>
      <c r="AD30" s="31"/>
      <c r="AE30" s="21">
        <v>1000000</v>
      </c>
      <c r="AF30" s="31"/>
      <c r="AG30" s="21">
        <v>194435235000</v>
      </c>
      <c r="AH30" s="31"/>
      <c r="AI30" s="21">
        <v>199963750000</v>
      </c>
      <c r="AJ30" s="31"/>
      <c r="AK30" s="26">
        <v>1.101669585665668E-2</v>
      </c>
      <c r="AM30" s="3"/>
      <c r="AN30" s="3"/>
    </row>
    <row r="31" spans="1:40" ht="23.25" thickBot="1" x14ac:dyDescent="0.55000000000000004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7">
        <f>SUM(Q9:Q30)</f>
        <v>2820215302481</v>
      </c>
      <c r="R31" s="5"/>
      <c r="S31" s="7">
        <f>SUM(S9:S30)</f>
        <v>2822549847573</v>
      </c>
      <c r="T31" s="5"/>
      <c r="U31" s="5"/>
      <c r="V31" s="5"/>
      <c r="W31" s="7">
        <f>SUM(W9:W30)</f>
        <v>8001618636</v>
      </c>
      <c r="X31" s="5"/>
      <c r="Y31" s="5"/>
      <c r="Z31" s="5"/>
      <c r="AA31" s="7">
        <f>SUM(AA9:AA30)</f>
        <v>1265079739148</v>
      </c>
      <c r="AB31" s="5"/>
      <c r="AC31" s="5"/>
      <c r="AD31" s="5"/>
      <c r="AE31" s="5"/>
      <c r="AF31" s="5"/>
      <c r="AG31" s="7">
        <f>SUM(AG9:AG30)</f>
        <v>1571275246582</v>
      </c>
      <c r="AH31" s="5"/>
      <c r="AI31" s="7">
        <f>SUM(AI9:AI30)</f>
        <v>1591237052966</v>
      </c>
      <c r="AJ31" s="5"/>
      <c r="AK31" s="8">
        <f>SUM(AK9:AK30)</f>
        <v>8.766676284261081E-2</v>
      </c>
      <c r="AM31" s="4"/>
    </row>
    <row r="32" spans="1:40" ht="22.5" thickTop="1" x14ac:dyDescent="0.5">
      <c r="AI32" s="16"/>
    </row>
    <row r="33" spans="17:37" x14ac:dyDescent="0.5">
      <c r="Q33" s="16" t="s">
        <v>201</v>
      </c>
      <c r="S33" s="3"/>
      <c r="AG33" s="3"/>
      <c r="AI33" s="16"/>
      <c r="AK33" s="3"/>
    </row>
    <row r="34" spans="17:37" x14ac:dyDescent="0.5">
      <c r="Q34" s="3"/>
    </row>
  </sheetData>
  <mergeCells count="24">
    <mergeCell ref="A4:AK4"/>
    <mergeCell ref="A3:AK3"/>
    <mergeCell ref="A2:AK2"/>
    <mergeCell ref="AI7:AI8"/>
    <mergeCell ref="AK7:AK8"/>
    <mergeCell ref="AC6:AK6"/>
    <mergeCell ref="Y7:AA7"/>
    <mergeCell ref="U6:AA6"/>
    <mergeCell ref="AC7:AC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6"/>
  <sheetViews>
    <sheetView rightToLeft="1" workbookViewId="0">
      <selection activeCell="O15" sqref="O15"/>
    </sheetView>
  </sheetViews>
  <sheetFormatPr defaultRowHeight="21.75" x14ac:dyDescent="0.5"/>
  <cols>
    <col min="1" max="1" width="26.710937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20.28515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0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2.5" x14ac:dyDescent="0.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1" ht="22.5" x14ac:dyDescent="0.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21" ht="22.5" x14ac:dyDescent="0.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6" spans="1:21" ht="24" x14ac:dyDescent="0.5">
      <c r="A6" s="45" t="s">
        <v>136</v>
      </c>
      <c r="B6" s="5"/>
      <c r="C6" s="46" t="s">
        <v>137</v>
      </c>
      <c r="D6" s="46" t="s">
        <v>137</v>
      </c>
      <c r="E6" s="46" t="s">
        <v>137</v>
      </c>
      <c r="F6" s="46" t="s">
        <v>137</v>
      </c>
      <c r="G6" s="46" t="s">
        <v>137</v>
      </c>
      <c r="H6" s="46" t="s">
        <v>137</v>
      </c>
      <c r="I6" s="46" t="s">
        <v>137</v>
      </c>
      <c r="J6" s="5"/>
      <c r="K6" s="6" t="s">
        <v>202</v>
      </c>
      <c r="L6" s="5"/>
      <c r="M6" s="46" t="s">
        <v>5</v>
      </c>
      <c r="N6" s="46" t="s">
        <v>5</v>
      </c>
      <c r="O6" s="46" t="s">
        <v>5</v>
      </c>
      <c r="P6" s="5"/>
      <c r="Q6" s="46" t="s">
        <v>6</v>
      </c>
      <c r="R6" s="46" t="s">
        <v>6</v>
      </c>
      <c r="S6" s="46" t="s">
        <v>6</v>
      </c>
    </row>
    <row r="7" spans="1:21" ht="24" x14ac:dyDescent="0.5">
      <c r="A7" s="46" t="s">
        <v>136</v>
      </c>
      <c r="B7" s="5"/>
      <c r="C7" s="6" t="s">
        <v>138</v>
      </c>
      <c r="D7" s="5"/>
      <c r="E7" s="6" t="s">
        <v>139</v>
      </c>
      <c r="F7" s="5"/>
      <c r="G7" s="6" t="s">
        <v>140</v>
      </c>
      <c r="H7" s="5"/>
      <c r="I7" s="6" t="s">
        <v>67</v>
      </c>
      <c r="J7" s="5"/>
      <c r="K7" s="6" t="s">
        <v>141</v>
      </c>
      <c r="L7" s="5"/>
      <c r="M7" s="6" t="s">
        <v>142</v>
      </c>
      <c r="N7" s="5"/>
      <c r="O7" s="6" t="s">
        <v>143</v>
      </c>
      <c r="P7" s="5"/>
      <c r="Q7" s="6" t="s">
        <v>141</v>
      </c>
      <c r="R7" s="5"/>
      <c r="S7" s="6" t="s">
        <v>135</v>
      </c>
    </row>
    <row r="8" spans="1:21" ht="22.5" x14ac:dyDescent="0.5">
      <c r="A8" s="5" t="s">
        <v>144</v>
      </c>
      <c r="B8" s="5"/>
      <c r="C8" s="42">
        <v>4491619461</v>
      </c>
      <c r="D8" s="5"/>
      <c r="E8" s="5" t="s">
        <v>146</v>
      </c>
      <c r="F8" s="5"/>
      <c r="G8" s="5" t="s">
        <v>147</v>
      </c>
      <c r="H8" s="5"/>
      <c r="I8" s="5">
        <v>8</v>
      </c>
      <c r="J8" s="5"/>
      <c r="K8" s="9">
        <v>2252806091269</v>
      </c>
      <c r="L8" s="5"/>
      <c r="M8" s="9">
        <v>2128837518573</v>
      </c>
      <c r="N8" s="5"/>
      <c r="O8" s="9">
        <v>3613270988090</v>
      </c>
      <c r="P8" s="5"/>
      <c r="Q8" s="9">
        <v>768372621752</v>
      </c>
      <c r="R8" s="5"/>
      <c r="S8" s="26">
        <v>4.233231012332829E-2</v>
      </c>
    </row>
    <row r="9" spans="1:21" ht="22.5" x14ac:dyDescent="0.5">
      <c r="A9" s="5" t="s">
        <v>144</v>
      </c>
      <c r="B9" s="5"/>
      <c r="C9" s="42">
        <v>8568486457</v>
      </c>
      <c r="D9" s="5"/>
      <c r="E9" s="5" t="s">
        <v>148</v>
      </c>
      <c r="F9" s="5"/>
      <c r="G9" s="5" t="s">
        <v>149</v>
      </c>
      <c r="H9" s="5"/>
      <c r="I9" s="5">
        <v>0</v>
      </c>
      <c r="J9" s="5"/>
      <c r="K9" s="9">
        <v>135500000</v>
      </c>
      <c r="L9" s="5"/>
      <c r="M9" s="9">
        <v>0</v>
      </c>
      <c r="N9" s="5"/>
      <c r="O9" s="9">
        <v>0</v>
      </c>
      <c r="P9" s="5"/>
      <c r="Q9" s="9">
        <v>135500000</v>
      </c>
      <c r="R9" s="5"/>
      <c r="S9" s="26">
        <v>7.4651645039512415E-6</v>
      </c>
      <c r="U9" s="25"/>
    </row>
    <row r="10" spans="1:21" ht="22.5" x14ac:dyDescent="0.5">
      <c r="A10" s="5" t="s">
        <v>150</v>
      </c>
      <c r="B10" s="5"/>
      <c r="C10" s="5" t="s">
        <v>151</v>
      </c>
      <c r="D10" s="5"/>
      <c r="E10" s="5" t="s">
        <v>146</v>
      </c>
      <c r="F10" s="5"/>
      <c r="G10" s="5" t="s">
        <v>152</v>
      </c>
      <c r="H10" s="5"/>
      <c r="I10" s="5">
        <v>8</v>
      </c>
      <c r="J10" s="5"/>
      <c r="K10" s="9">
        <v>461344776801</v>
      </c>
      <c r="L10" s="5"/>
      <c r="M10" s="9">
        <v>1683149483053</v>
      </c>
      <c r="N10" s="5"/>
      <c r="O10" s="9">
        <v>2075498876995</v>
      </c>
      <c r="P10" s="5"/>
      <c r="Q10" s="9">
        <v>68995382859</v>
      </c>
      <c r="R10" s="5"/>
      <c r="S10" s="26">
        <v>3.8011947088969203E-3</v>
      </c>
      <c r="U10" s="25"/>
    </row>
    <row r="11" spans="1:21" ht="23.25" thickBot="1" x14ac:dyDescent="0.55000000000000004">
      <c r="A11" s="5"/>
      <c r="B11" s="5"/>
      <c r="C11" s="5"/>
      <c r="D11" s="5"/>
      <c r="E11" s="5"/>
      <c r="F11" s="5"/>
      <c r="G11" s="5"/>
      <c r="H11" s="5"/>
      <c r="I11" s="5"/>
      <c r="J11" s="5"/>
      <c r="K11" s="7">
        <f>SUM(K8:K10)</f>
        <v>2714286368070</v>
      </c>
      <c r="L11" s="5"/>
      <c r="M11" s="7">
        <f>SUM(M8:M10)</f>
        <v>3811987001626</v>
      </c>
      <c r="N11" s="5"/>
      <c r="O11" s="7">
        <f>SUM(O8:O10)</f>
        <v>5688769865085</v>
      </c>
      <c r="P11" s="5"/>
      <c r="Q11" s="7">
        <f>SUM(Q8:Q10)</f>
        <v>837503504611</v>
      </c>
      <c r="R11" s="5"/>
      <c r="S11" s="8">
        <f>SUM(S8:S10)</f>
        <v>4.6140969996729161E-2</v>
      </c>
      <c r="U11" s="4"/>
    </row>
    <row r="12" spans="1:21" ht="23.25" thickTop="1" x14ac:dyDescent="0.5">
      <c r="A12" s="5"/>
      <c r="B12" s="5"/>
      <c r="C12" s="5"/>
      <c r="D12" s="5"/>
      <c r="E12" s="5"/>
      <c r="F12" s="5"/>
      <c r="G12" s="5"/>
      <c r="H12" s="5"/>
      <c r="I12" s="5"/>
      <c r="J12" s="5"/>
      <c r="K12" s="9"/>
      <c r="L12" s="5"/>
      <c r="M12" s="5"/>
      <c r="N12" s="5"/>
      <c r="O12" s="5"/>
      <c r="P12" s="5"/>
      <c r="Q12" s="9"/>
      <c r="R12" s="5"/>
      <c r="S12" s="5"/>
    </row>
    <row r="13" spans="1:21" x14ac:dyDescent="0.5">
      <c r="O13" s="3"/>
    </row>
    <row r="14" spans="1:21" x14ac:dyDescent="0.5">
      <c r="K14" s="3"/>
      <c r="M14" s="3"/>
      <c r="O14" s="3"/>
      <c r="S14" s="3"/>
    </row>
    <row r="15" spans="1:21" x14ac:dyDescent="0.5">
      <c r="K15" s="3"/>
      <c r="M15" s="3"/>
      <c r="O15" s="3"/>
    </row>
    <row r="16" spans="1:21" x14ac:dyDescent="0.5">
      <c r="M16" s="3"/>
    </row>
  </sheetData>
  <mergeCells count="7">
    <mergeCell ref="A4:S4"/>
    <mergeCell ref="A3:S3"/>
    <mergeCell ref="A2:S2"/>
    <mergeCell ref="A6:A7"/>
    <mergeCell ref="C6:I6"/>
    <mergeCell ref="Q6:S6"/>
    <mergeCell ref="M6:O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9"/>
  <sheetViews>
    <sheetView rightToLeft="1" workbookViewId="0">
      <selection activeCell="C24" sqref="C24"/>
    </sheetView>
  </sheetViews>
  <sheetFormatPr defaultRowHeight="21.75" x14ac:dyDescent="0.5"/>
  <cols>
    <col min="1" max="1" width="28" style="1" bestFit="1" customWidth="1"/>
    <col min="2" max="2" width="1" style="1" customWidth="1"/>
    <col min="3" max="3" width="20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30" style="1" bestFit="1" customWidth="1"/>
    <col min="8" max="8" width="1" style="1" customWidth="1"/>
    <col min="9" max="9" width="27.7109375" style="1" customWidth="1"/>
    <col min="10" max="10" width="23" style="1" bestFit="1" customWidth="1"/>
    <col min="11" max="16384" width="9.140625" style="1"/>
  </cols>
  <sheetData>
    <row r="2" spans="1:10" ht="22.5" x14ac:dyDescent="0.5">
      <c r="A2" s="47" t="s">
        <v>0</v>
      </c>
      <c r="B2" s="47"/>
      <c r="C2" s="47"/>
      <c r="D2" s="47"/>
      <c r="E2" s="47"/>
      <c r="F2" s="47"/>
      <c r="G2" s="47"/>
    </row>
    <row r="3" spans="1:10" ht="22.5" x14ac:dyDescent="0.5">
      <c r="A3" s="47" t="s">
        <v>153</v>
      </c>
      <c r="B3" s="47"/>
      <c r="C3" s="47"/>
      <c r="D3" s="47"/>
      <c r="E3" s="47"/>
      <c r="F3" s="47"/>
      <c r="G3" s="47"/>
    </row>
    <row r="4" spans="1:10" ht="22.5" x14ac:dyDescent="0.5">
      <c r="A4" s="47" t="s">
        <v>2</v>
      </c>
      <c r="B4" s="47"/>
      <c r="C4" s="47"/>
      <c r="D4" s="47"/>
      <c r="E4" s="47"/>
      <c r="F4" s="47"/>
      <c r="G4" s="47"/>
    </row>
    <row r="6" spans="1:10" ht="24" x14ac:dyDescent="0.5">
      <c r="A6" s="6" t="s">
        <v>157</v>
      </c>
      <c r="B6" s="5"/>
      <c r="C6" s="6" t="s">
        <v>141</v>
      </c>
      <c r="D6" s="5"/>
      <c r="E6" s="6" t="s">
        <v>189</v>
      </c>
      <c r="F6" s="5"/>
      <c r="G6" s="6" t="s">
        <v>13</v>
      </c>
      <c r="H6" s="14"/>
    </row>
    <row r="7" spans="1:10" x14ac:dyDescent="0.5">
      <c r="A7" s="1" t="s">
        <v>198</v>
      </c>
      <c r="C7" s="21">
        <f>'سرمایه‌گذاری در سهام'!I65</f>
        <v>-1007243655866</v>
      </c>
      <c r="E7" s="26">
        <f>C7/$C$11</f>
        <v>1.0537274366405474</v>
      </c>
      <c r="F7" s="31"/>
      <c r="G7" s="26">
        <v>-5.5492543074490606E-2</v>
      </c>
      <c r="H7" s="15"/>
      <c r="I7" s="41"/>
      <c r="J7" s="40"/>
    </row>
    <row r="8" spans="1:10" ht="22.5" x14ac:dyDescent="0.5">
      <c r="A8" s="1" t="s">
        <v>199</v>
      </c>
      <c r="C8" s="21">
        <v>30591145586</v>
      </c>
      <c r="E8" s="26">
        <f t="shared" ref="E8:E10" si="0">C8/$C$11</f>
        <v>-3.2002911345734963E-2</v>
      </c>
      <c r="F8" s="31"/>
      <c r="G8" s="26">
        <v>1.6853722078510101E-3</v>
      </c>
      <c r="I8" s="19"/>
      <c r="J8" s="40"/>
    </row>
    <row r="9" spans="1:10" x14ac:dyDescent="0.5">
      <c r="A9" s="1" t="s">
        <v>200</v>
      </c>
      <c r="C9" s="21">
        <v>14885706552</v>
      </c>
      <c r="E9" s="26">
        <f t="shared" si="0"/>
        <v>-1.5572674313978602E-2</v>
      </c>
      <c r="F9" s="31"/>
      <c r="G9" s="26">
        <v>8.2010515253302452E-4</v>
      </c>
      <c r="I9" s="41"/>
      <c r="J9" s="40"/>
    </row>
    <row r="10" spans="1:10" x14ac:dyDescent="0.5">
      <c r="A10" s="1" t="s">
        <v>203</v>
      </c>
      <c r="C10" s="21">
        <v>5880470278</v>
      </c>
      <c r="E10" s="26">
        <f t="shared" si="0"/>
        <v>-6.1518509808337922E-3</v>
      </c>
      <c r="F10" s="31"/>
      <c r="G10" s="26">
        <v>1.0524065537762842E-3</v>
      </c>
      <c r="I10" s="44"/>
      <c r="J10" s="40"/>
    </row>
    <row r="11" spans="1:10" ht="23.25" thickBot="1" x14ac:dyDescent="0.55000000000000004">
      <c r="A11" s="5"/>
      <c r="B11" s="5"/>
      <c r="C11" s="10">
        <f>SUM(C7:C10)</f>
        <v>-955886333450</v>
      </c>
      <c r="D11" s="5"/>
      <c r="E11" s="11">
        <f>SUM(E7:E10)</f>
        <v>1</v>
      </c>
      <c r="F11" s="5"/>
      <c r="G11" s="8">
        <f>SUM(G7:G10)</f>
        <v>-5.1934659160330285E-2</v>
      </c>
      <c r="I11" s="4"/>
    </row>
    <row r="12" spans="1:10" ht="22.5" thickTop="1" x14ac:dyDescent="0.5">
      <c r="G12" s="3"/>
    </row>
    <row r="13" spans="1:10" x14ac:dyDescent="0.5">
      <c r="G13" s="28"/>
    </row>
    <row r="14" spans="1:10" x14ac:dyDescent="0.5">
      <c r="G14" s="28"/>
    </row>
    <row r="15" spans="1:10" x14ac:dyDescent="0.5">
      <c r="G15" s="28"/>
    </row>
    <row r="16" spans="1:10" x14ac:dyDescent="0.5">
      <c r="G16" s="29"/>
    </row>
    <row r="17" spans="7:7" x14ac:dyDescent="0.5">
      <c r="G17" s="29"/>
    </row>
    <row r="18" spans="7:7" x14ac:dyDescent="0.5">
      <c r="G18" s="29"/>
    </row>
    <row r="19" spans="7:7" x14ac:dyDescent="0.5">
      <c r="G19" s="29"/>
    </row>
  </sheetData>
  <mergeCells count="3">
    <mergeCell ref="A4:G4"/>
    <mergeCell ref="A3:G3"/>
    <mergeCell ref="A2:G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16"/>
  <sheetViews>
    <sheetView rightToLeft="1" workbookViewId="0">
      <selection activeCell="O10" sqref="O10:O11"/>
    </sheetView>
  </sheetViews>
  <sheetFormatPr defaultRowHeight="21.75" x14ac:dyDescent="0.5"/>
  <cols>
    <col min="1" max="1" width="27.8554687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28515625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7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2.5" x14ac:dyDescent="0.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2" ht="22.5" x14ac:dyDescent="0.5">
      <c r="A3" s="47" t="s">
        <v>153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22" ht="22.5" x14ac:dyDescent="0.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6" spans="1:22" ht="24" x14ac:dyDescent="0.5">
      <c r="A6" s="46" t="s">
        <v>154</v>
      </c>
      <c r="B6" s="46" t="s">
        <v>154</v>
      </c>
      <c r="C6" s="46" t="s">
        <v>154</v>
      </c>
      <c r="D6" s="46" t="s">
        <v>154</v>
      </c>
      <c r="E6" s="46" t="s">
        <v>154</v>
      </c>
      <c r="F6" s="46" t="s">
        <v>154</v>
      </c>
      <c r="G6" s="46" t="s">
        <v>154</v>
      </c>
      <c r="H6" s="5"/>
      <c r="I6" s="46" t="s">
        <v>155</v>
      </c>
      <c r="J6" s="46" t="s">
        <v>155</v>
      </c>
      <c r="K6" s="46" t="s">
        <v>155</v>
      </c>
      <c r="L6" s="46" t="s">
        <v>155</v>
      </c>
      <c r="M6" s="46" t="s">
        <v>155</v>
      </c>
      <c r="N6" s="5"/>
      <c r="O6" s="46" t="s">
        <v>156</v>
      </c>
      <c r="P6" s="46" t="s">
        <v>156</v>
      </c>
      <c r="Q6" s="46" t="s">
        <v>156</v>
      </c>
      <c r="R6" s="46" t="s">
        <v>156</v>
      </c>
      <c r="S6" s="46" t="s">
        <v>156</v>
      </c>
    </row>
    <row r="7" spans="1:22" ht="24" x14ac:dyDescent="0.5">
      <c r="A7" s="6" t="s">
        <v>157</v>
      </c>
      <c r="B7" s="5"/>
      <c r="C7" s="6" t="s">
        <v>158</v>
      </c>
      <c r="D7" s="5"/>
      <c r="E7" s="6" t="s">
        <v>66</v>
      </c>
      <c r="F7" s="5"/>
      <c r="G7" s="6" t="s">
        <v>67</v>
      </c>
      <c r="H7" s="5"/>
      <c r="I7" s="6" t="s">
        <v>159</v>
      </c>
      <c r="J7" s="5"/>
      <c r="K7" s="6" t="s">
        <v>160</v>
      </c>
      <c r="L7" s="5"/>
      <c r="M7" s="6" t="s">
        <v>161</v>
      </c>
      <c r="N7" s="5"/>
      <c r="O7" s="6" t="s">
        <v>159</v>
      </c>
      <c r="P7" s="5"/>
      <c r="Q7" s="6" t="s">
        <v>160</v>
      </c>
      <c r="R7" s="5"/>
      <c r="S7" s="6" t="s">
        <v>161</v>
      </c>
    </row>
    <row r="8" spans="1:22" ht="22.5" x14ac:dyDescent="0.5">
      <c r="A8" s="5" t="s">
        <v>132</v>
      </c>
      <c r="B8" s="5"/>
      <c r="C8" s="5"/>
      <c r="D8" s="5"/>
      <c r="E8" s="5" t="s">
        <v>134</v>
      </c>
      <c r="F8" s="5"/>
      <c r="G8" s="9">
        <v>15</v>
      </c>
      <c r="H8" s="5"/>
      <c r="I8" s="9">
        <v>2404713120</v>
      </c>
      <c r="J8" s="5"/>
      <c r="K8" s="5" t="s">
        <v>162</v>
      </c>
      <c r="L8" s="5"/>
      <c r="M8" s="9">
        <v>2404713120</v>
      </c>
      <c r="N8" s="5"/>
      <c r="O8" s="9">
        <v>4129098369</v>
      </c>
      <c r="P8" s="5"/>
      <c r="Q8" s="5" t="s">
        <v>162</v>
      </c>
      <c r="R8" s="5"/>
      <c r="S8" s="30">
        <v>4129098369</v>
      </c>
      <c r="U8" s="50"/>
      <c r="V8" s="50"/>
    </row>
    <row r="9" spans="1:22" ht="22.5" x14ac:dyDescent="0.5">
      <c r="A9" s="5" t="s">
        <v>129</v>
      </c>
      <c r="B9" s="5"/>
      <c r="C9" s="5" t="s">
        <v>162</v>
      </c>
      <c r="D9" s="5"/>
      <c r="E9" s="5" t="s">
        <v>131</v>
      </c>
      <c r="F9" s="5"/>
      <c r="G9" s="9">
        <v>15</v>
      </c>
      <c r="H9" s="5"/>
      <c r="I9" s="9">
        <v>2421106560</v>
      </c>
      <c r="J9" s="5"/>
      <c r="K9" s="5" t="s">
        <v>162</v>
      </c>
      <c r="L9" s="5"/>
      <c r="M9" s="9">
        <v>2421106560</v>
      </c>
      <c r="N9" s="5"/>
      <c r="O9" s="9">
        <v>4157513672</v>
      </c>
      <c r="P9" s="5"/>
      <c r="Q9" s="5" t="s">
        <v>162</v>
      </c>
      <c r="R9" s="5"/>
      <c r="S9" s="30">
        <v>4157513672</v>
      </c>
      <c r="U9" s="50"/>
      <c r="V9" s="50"/>
    </row>
    <row r="10" spans="1:22" ht="22.5" x14ac:dyDescent="0.5">
      <c r="A10" s="5" t="s">
        <v>144</v>
      </c>
      <c r="B10" s="5"/>
      <c r="C10" s="9">
        <v>1</v>
      </c>
      <c r="D10" s="5"/>
      <c r="E10" s="5" t="s">
        <v>162</v>
      </c>
      <c r="F10" s="5"/>
      <c r="G10" s="5">
        <v>0</v>
      </c>
      <c r="H10" s="5"/>
      <c r="I10" s="9">
        <v>14873496506</v>
      </c>
      <c r="J10" s="5"/>
      <c r="K10" s="9">
        <v>0</v>
      </c>
      <c r="L10" s="5"/>
      <c r="M10" s="9">
        <v>14873496506</v>
      </c>
      <c r="N10" s="5"/>
      <c r="O10" s="9">
        <v>17816596270</v>
      </c>
      <c r="P10" s="5"/>
      <c r="Q10" s="9">
        <v>0</v>
      </c>
      <c r="R10" s="5"/>
      <c r="S10" s="9">
        <v>17816596270</v>
      </c>
    </row>
    <row r="11" spans="1:22" ht="22.5" x14ac:dyDescent="0.5">
      <c r="A11" s="5" t="s">
        <v>150</v>
      </c>
      <c r="B11" s="5"/>
      <c r="C11" s="9">
        <v>17</v>
      </c>
      <c r="D11" s="5"/>
      <c r="E11" s="5" t="s">
        <v>162</v>
      </c>
      <c r="F11" s="5"/>
      <c r="G11" s="5">
        <v>0</v>
      </c>
      <c r="H11" s="5"/>
      <c r="I11" s="9">
        <v>12210046</v>
      </c>
      <c r="J11" s="5"/>
      <c r="K11" s="9">
        <v>0</v>
      </c>
      <c r="L11" s="5"/>
      <c r="M11" s="9">
        <v>12210046</v>
      </c>
      <c r="N11" s="5"/>
      <c r="O11" s="9">
        <v>7283731076</v>
      </c>
      <c r="P11" s="5"/>
      <c r="Q11" s="9">
        <v>0</v>
      </c>
      <c r="R11" s="5"/>
      <c r="S11" s="9">
        <v>7283731076</v>
      </c>
    </row>
    <row r="12" spans="1:22" ht="23.25" thickBot="1" x14ac:dyDescent="0.55000000000000004">
      <c r="A12" s="5"/>
      <c r="B12" s="5"/>
      <c r="C12" s="5"/>
      <c r="D12" s="5"/>
      <c r="E12" s="5"/>
      <c r="F12" s="5"/>
      <c r="G12" s="5"/>
      <c r="H12" s="5"/>
      <c r="I12" s="7">
        <f>SUM(I8:I11)</f>
        <v>19711526232</v>
      </c>
      <c r="J12" s="5"/>
      <c r="K12" s="7">
        <f>SUM(K10:K11)</f>
        <v>0</v>
      </c>
      <c r="L12" s="5"/>
      <c r="M12" s="7">
        <f>SUM(M8:M11)</f>
        <v>19711526232</v>
      </c>
      <c r="N12" s="5"/>
      <c r="O12" s="7">
        <f>SUM(O8:O11)</f>
        <v>33386939387</v>
      </c>
      <c r="P12" s="5"/>
      <c r="Q12" s="7">
        <f>SUM(Q10:Q11)</f>
        <v>0</v>
      </c>
      <c r="R12" s="5"/>
      <c r="S12" s="7">
        <f>SUM(S8:S11)</f>
        <v>33386939387</v>
      </c>
    </row>
    <row r="13" spans="1:22" ht="23.25" thickTop="1" x14ac:dyDescent="0.5">
      <c r="M13" s="3"/>
      <c r="S13" s="24"/>
    </row>
    <row r="14" spans="1:22" ht="22.5" x14ac:dyDescent="0.5">
      <c r="S14" s="19"/>
    </row>
    <row r="15" spans="1:22" x14ac:dyDescent="0.5">
      <c r="M15" s="41"/>
      <c r="S15" s="3"/>
    </row>
    <row r="16" spans="1:22" x14ac:dyDescent="0.5">
      <c r="S16" s="3"/>
    </row>
  </sheetData>
  <mergeCells count="7">
    <mergeCell ref="A2:S2"/>
    <mergeCell ref="A3:S3"/>
    <mergeCell ref="A4:S4"/>
    <mergeCell ref="U8:V9"/>
    <mergeCell ref="A6:G6"/>
    <mergeCell ref="O6:S6"/>
    <mergeCell ref="I6:M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O9" sqref="O9"/>
    </sheetView>
  </sheetViews>
  <sheetFormatPr defaultRowHeight="21.75" x14ac:dyDescent="0.5"/>
  <cols>
    <col min="1" max="1" width="38.2851562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32.2851562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21.285156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19" ht="22.5" x14ac:dyDescent="0.5">
      <c r="A3" s="47" t="s">
        <v>153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ht="22.5" x14ac:dyDescent="0.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6" spans="1:19" ht="24" x14ac:dyDescent="0.5">
      <c r="A6" s="45" t="s">
        <v>3</v>
      </c>
      <c r="B6" s="5"/>
      <c r="C6" s="46" t="s">
        <v>163</v>
      </c>
      <c r="D6" s="46" t="s">
        <v>163</v>
      </c>
      <c r="E6" s="46" t="s">
        <v>163</v>
      </c>
      <c r="F6" s="46" t="s">
        <v>163</v>
      </c>
      <c r="G6" s="46" t="s">
        <v>163</v>
      </c>
      <c r="H6" s="5"/>
      <c r="I6" s="46" t="s">
        <v>155</v>
      </c>
      <c r="J6" s="46" t="s">
        <v>155</v>
      </c>
      <c r="K6" s="46" t="s">
        <v>155</v>
      </c>
      <c r="L6" s="46" t="s">
        <v>155</v>
      </c>
      <c r="M6" s="46" t="s">
        <v>155</v>
      </c>
      <c r="N6" s="5"/>
      <c r="O6" s="46" t="s">
        <v>156</v>
      </c>
      <c r="P6" s="46" t="s">
        <v>156</v>
      </c>
      <c r="Q6" s="46" t="s">
        <v>156</v>
      </c>
      <c r="R6" s="46" t="s">
        <v>156</v>
      </c>
      <c r="S6" s="46" t="s">
        <v>156</v>
      </c>
    </row>
    <row r="7" spans="1:19" ht="24" x14ac:dyDescent="0.5">
      <c r="A7" s="46" t="s">
        <v>3</v>
      </c>
      <c r="B7" s="5"/>
      <c r="C7" s="6" t="s">
        <v>164</v>
      </c>
      <c r="D7" s="5"/>
      <c r="E7" s="6" t="s">
        <v>165</v>
      </c>
      <c r="F7" s="5"/>
      <c r="G7" s="6" t="s">
        <v>166</v>
      </c>
      <c r="H7" s="5"/>
      <c r="I7" s="6" t="s">
        <v>167</v>
      </c>
      <c r="J7" s="5"/>
      <c r="K7" s="6" t="s">
        <v>160</v>
      </c>
      <c r="L7" s="5"/>
      <c r="M7" s="6" t="s">
        <v>168</v>
      </c>
      <c r="N7" s="5"/>
      <c r="O7" s="6" t="s">
        <v>167</v>
      </c>
      <c r="P7" s="5"/>
      <c r="Q7" s="6" t="s">
        <v>160</v>
      </c>
      <c r="R7" s="5"/>
      <c r="S7" s="6" t="s">
        <v>168</v>
      </c>
    </row>
    <row r="8" spans="1:19" ht="22.5" x14ac:dyDescent="0.5">
      <c r="A8" s="5" t="s">
        <v>43</v>
      </c>
      <c r="B8" s="5"/>
      <c r="C8" s="5" t="s">
        <v>4</v>
      </c>
      <c r="D8" s="5"/>
      <c r="E8" s="9">
        <v>850000</v>
      </c>
      <c r="F8" s="5"/>
      <c r="G8" s="9">
        <v>348</v>
      </c>
      <c r="H8" s="5"/>
      <c r="I8" s="9">
        <v>0</v>
      </c>
      <c r="J8" s="5"/>
      <c r="K8" s="9">
        <v>0</v>
      </c>
      <c r="L8" s="5"/>
      <c r="M8" s="9">
        <v>0</v>
      </c>
      <c r="N8" s="5"/>
      <c r="O8" s="9">
        <v>295800000</v>
      </c>
      <c r="P8" s="5"/>
      <c r="Q8" s="9">
        <v>0</v>
      </c>
      <c r="R8" s="5"/>
      <c r="S8" s="9">
        <v>295800000</v>
      </c>
    </row>
    <row r="9" spans="1:19" ht="22.5" x14ac:dyDescent="0.5">
      <c r="A9" s="5" t="s">
        <v>206</v>
      </c>
      <c r="B9" s="5"/>
      <c r="C9" s="5" t="s">
        <v>207</v>
      </c>
      <c r="D9" s="5"/>
      <c r="E9" s="9">
        <v>488696</v>
      </c>
      <c r="F9" s="5"/>
      <c r="G9" s="5">
        <v>600</v>
      </c>
      <c r="H9" s="5"/>
      <c r="O9" s="9">
        <v>293381400</v>
      </c>
      <c r="P9" s="5"/>
      <c r="Q9" s="9">
        <v>0</v>
      </c>
      <c r="R9" s="5"/>
      <c r="S9" s="9">
        <v>293381400</v>
      </c>
    </row>
    <row r="10" spans="1:19" ht="23.25" thickBot="1" x14ac:dyDescent="0.55000000000000004">
      <c r="I10" s="7">
        <f>SUM(I8)</f>
        <v>0</v>
      </c>
      <c r="J10" s="5"/>
      <c r="K10" s="7">
        <f>SUM(K8)</f>
        <v>0</v>
      </c>
      <c r="L10" s="5"/>
      <c r="M10" s="7">
        <f>SUM(M8)</f>
        <v>0</v>
      </c>
      <c r="N10" s="5"/>
      <c r="O10" s="7">
        <f>SUM(O8:O9)</f>
        <v>589181400</v>
      </c>
      <c r="P10" s="5"/>
      <c r="Q10" s="7">
        <f>SUM(Q8)</f>
        <v>0</v>
      </c>
      <c r="R10" s="5"/>
      <c r="S10" s="7">
        <f>SUM(S8:S9)</f>
        <v>589181400</v>
      </c>
    </row>
    <row r="11" spans="1:19" ht="22.5" thickTop="1" x14ac:dyDescent="0.5"/>
  </sheetData>
  <mergeCells count="7">
    <mergeCell ref="A4:S4"/>
    <mergeCell ref="A3:S3"/>
    <mergeCell ref="A2:S2"/>
    <mergeCell ref="A6:A7"/>
    <mergeCell ref="C6:G6"/>
    <mergeCell ref="O6:S6"/>
    <mergeCell ref="I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U86"/>
  <sheetViews>
    <sheetView rightToLeft="1" topLeftCell="A50" workbookViewId="0">
      <selection activeCell="Q53" sqref="Q53:Q73"/>
    </sheetView>
  </sheetViews>
  <sheetFormatPr defaultRowHeight="21.75" x14ac:dyDescent="0.5"/>
  <cols>
    <col min="1" max="1" width="29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21.4257812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31" style="1" bestFit="1" customWidth="1"/>
    <col min="18" max="18" width="1" style="1" customWidth="1"/>
    <col min="19" max="20" width="17.85546875" style="1" bestFit="1" customWidth="1"/>
    <col min="21" max="16384" width="9.140625" style="1"/>
  </cols>
  <sheetData>
    <row r="2" spans="1:21" ht="22.5" x14ac:dyDescent="0.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21" ht="22.5" x14ac:dyDescent="0.5">
      <c r="A3" s="47" t="s">
        <v>153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21" ht="22.5" x14ac:dyDescent="0.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21" x14ac:dyDescent="0.5">
      <c r="E5" s="3"/>
    </row>
    <row r="6" spans="1:21" ht="24" x14ac:dyDescent="0.5">
      <c r="A6" s="45" t="s">
        <v>3</v>
      </c>
      <c r="B6" s="5"/>
      <c r="C6" s="46" t="s">
        <v>155</v>
      </c>
      <c r="D6" s="46" t="s">
        <v>155</v>
      </c>
      <c r="E6" s="46" t="s">
        <v>155</v>
      </c>
      <c r="F6" s="46" t="s">
        <v>155</v>
      </c>
      <c r="G6" s="46" t="s">
        <v>155</v>
      </c>
      <c r="H6" s="46" t="s">
        <v>155</v>
      </c>
      <c r="I6" s="46" t="s">
        <v>155</v>
      </c>
      <c r="J6" s="5"/>
      <c r="K6" s="46" t="s">
        <v>156</v>
      </c>
      <c r="L6" s="46" t="s">
        <v>156</v>
      </c>
      <c r="M6" s="46" t="s">
        <v>156</v>
      </c>
      <c r="N6" s="46" t="s">
        <v>156</v>
      </c>
      <c r="O6" s="46" t="s">
        <v>156</v>
      </c>
      <c r="P6" s="46" t="s">
        <v>156</v>
      </c>
      <c r="Q6" s="46" t="s">
        <v>156</v>
      </c>
    </row>
    <row r="7" spans="1:21" ht="24" x14ac:dyDescent="0.5">
      <c r="A7" s="46" t="s">
        <v>3</v>
      </c>
      <c r="B7" s="5"/>
      <c r="C7" s="6" t="s">
        <v>7</v>
      </c>
      <c r="D7" s="5"/>
      <c r="E7" s="6" t="s">
        <v>169</v>
      </c>
      <c r="F7" s="5"/>
      <c r="G7" s="6" t="s">
        <v>170</v>
      </c>
      <c r="H7" s="5"/>
      <c r="I7" s="6" t="s">
        <v>171</v>
      </c>
      <c r="J7" s="5"/>
      <c r="K7" s="6" t="s">
        <v>7</v>
      </c>
      <c r="L7" s="5"/>
      <c r="M7" s="6" t="s">
        <v>169</v>
      </c>
      <c r="N7" s="5"/>
      <c r="O7" s="6" t="s">
        <v>170</v>
      </c>
      <c r="P7" s="5"/>
      <c r="Q7" s="6" t="s">
        <v>171</v>
      </c>
    </row>
    <row r="8" spans="1:21" x14ac:dyDescent="0.5">
      <c r="A8" s="1" t="s">
        <v>29</v>
      </c>
      <c r="C8" s="21">
        <v>3058797</v>
      </c>
      <c r="D8" s="31"/>
      <c r="E8" s="21">
        <v>30442458744</v>
      </c>
      <c r="F8" s="31"/>
      <c r="G8" s="21">
        <v>39293637069</v>
      </c>
      <c r="H8" s="31"/>
      <c r="I8" s="21">
        <v>-8851178325</v>
      </c>
      <c r="J8" s="31"/>
      <c r="K8" s="21">
        <v>3058797</v>
      </c>
      <c r="L8" s="31"/>
      <c r="M8" s="21">
        <v>30442458745</v>
      </c>
      <c r="N8" s="31"/>
      <c r="O8" s="21">
        <v>62323119944</v>
      </c>
      <c r="P8" s="31"/>
      <c r="Q8" s="21">
        <v>-31880661199</v>
      </c>
      <c r="S8" s="3"/>
      <c r="T8" s="3"/>
      <c r="U8" s="3"/>
    </row>
    <row r="9" spans="1:21" x14ac:dyDescent="0.5">
      <c r="A9" s="1" t="s">
        <v>59</v>
      </c>
      <c r="C9" s="21">
        <v>64860270</v>
      </c>
      <c r="D9" s="31"/>
      <c r="E9" s="21">
        <v>304125515524</v>
      </c>
      <c r="F9" s="31"/>
      <c r="G9" s="21">
        <v>409852033494</v>
      </c>
      <c r="H9" s="31"/>
      <c r="I9" s="21">
        <v>-105726517970</v>
      </c>
      <c r="J9" s="31"/>
      <c r="K9" s="21">
        <v>64860270</v>
      </c>
      <c r="L9" s="31"/>
      <c r="M9" s="21">
        <v>304125515524</v>
      </c>
      <c r="N9" s="31"/>
      <c r="O9" s="21">
        <v>409852033494</v>
      </c>
      <c r="P9" s="31"/>
      <c r="Q9" s="21">
        <v>-105726517970</v>
      </c>
      <c r="S9" s="3"/>
      <c r="T9" s="3"/>
      <c r="U9" s="3"/>
    </row>
    <row r="10" spans="1:21" x14ac:dyDescent="0.5">
      <c r="A10" s="1" t="s">
        <v>18</v>
      </c>
      <c r="C10" s="21">
        <v>44535063</v>
      </c>
      <c r="D10" s="31"/>
      <c r="E10" s="21">
        <v>1213885576467</v>
      </c>
      <c r="F10" s="31"/>
      <c r="G10" s="21">
        <v>1490001675217</v>
      </c>
      <c r="H10" s="31"/>
      <c r="I10" s="21">
        <v>-276116098750</v>
      </c>
      <c r="J10" s="31"/>
      <c r="K10" s="21">
        <v>44535063</v>
      </c>
      <c r="L10" s="31"/>
      <c r="M10" s="21">
        <v>1213885576467</v>
      </c>
      <c r="N10" s="31"/>
      <c r="O10" s="21">
        <v>1836322892793</v>
      </c>
      <c r="P10" s="31"/>
      <c r="Q10" s="21">
        <v>-622437316326</v>
      </c>
      <c r="S10" s="3"/>
      <c r="T10" s="3"/>
      <c r="U10" s="3"/>
    </row>
    <row r="11" spans="1:21" x14ac:dyDescent="0.5">
      <c r="A11" s="1" t="s">
        <v>51</v>
      </c>
      <c r="C11" s="21">
        <v>9056142</v>
      </c>
      <c r="D11" s="31"/>
      <c r="E11" s="21">
        <v>195258975047</v>
      </c>
      <c r="F11" s="31"/>
      <c r="G11" s="21">
        <v>206241729751</v>
      </c>
      <c r="H11" s="31"/>
      <c r="I11" s="21">
        <v>-10982754704</v>
      </c>
      <c r="J11" s="31"/>
      <c r="K11" s="21">
        <v>9056142</v>
      </c>
      <c r="L11" s="31"/>
      <c r="M11" s="21">
        <v>195258975047</v>
      </c>
      <c r="N11" s="31"/>
      <c r="O11" s="21">
        <v>258274780731</v>
      </c>
      <c r="P11" s="31"/>
      <c r="Q11" s="21">
        <v>-63015805684</v>
      </c>
      <c r="S11" s="3"/>
      <c r="T11" s="3"/>
      <c r="U11" s="3"/>
    </row>
    <row r="12" spans="1:21" x14ac:dyDescent="0.5">
      <c r="A12" s="1" t="s">
        <v>21</v>
      </c>
      <c r="C12" s="21">
        <v>3837106</v>
      </c>
      <c r="D12" s="31"/>
      <c r="E12" s="21">
        <v>387911789802</v>
      </c>
      <c r="F12" s="31"/>
      <c r="G12" s="21">
        <v>355719306951</v>
      </c>
      <c r="H12" s="31"/>
      <c r="I12" s="21">
        <v>32192482851</v>
      </c>
      <c r="J12" s="31"/>
      <c r="K12" s="21">
        <v>3837106</v>
      </c>
      <c r="L12" s="31"/>
      <c r="M12" s="21">
        <v>387911789803</v>
      </c>
      <c r="N12" s="31"/>
      <c r="O12" s="21">
        <v>428165352373</v>
      </c>
      <c r="P12" s="31"/>
      <c r="Q12" s="21">
        <v>-40253562570</v>
      </c>
      <c r="S12" s="3"/>
      <c r="T12" s="3"/>
      <c r="U12" s="3"/>
    </row>
    <row r="13" spans="1:21" x14ac:dyDescent="0.5">
      <c r="A13" s="1" t="s">
        <v>44</v>
      </c>
      <c r="C13" s="21">
        <v>9082596</v>
      </c>
      <c r="D13" s="31"/>
      <c r="E13" s="21">
        <v>360149041151</v>
      </c>
      <c r="F13" s="31"/>
      <c r="G13" s="21">
        <v>358614186876</v>
      </c>
      <c r="H13" s="31"/>
      <c r="I13" s="21">
        <v>1534854275</v>
      </c>
      <c r="J13" s="31"/>
      <c r="K13" s="21">
        <v>9082596</v>
      </c>
      <c r="L13" s="31"/>
      <c r="M13" s="21">
        <v>360149041152</v>
      </c>
      <c r="N13" s="31"/>
      <c r="O13" s="21">
        <v>423848529186</v>
      </c>
      <c r="P13" s="31"/>
      <c r="Q13" s="21">
        <v>-63699488034</v>
      </c>
      <c r="S13" s="3"/>
      <c r="T13" s="3"/>
      <c r="U13" s="3"/>
    </row>
    <row r="14" spans="1:21" x14ac:dyDescent="0.5">
      <c r="A14" s="1" t="s">
        <v>23</v>
      </c>
      <c r="C14" s="21">
        <v>2937879</v>
      </c>
      <c r="D14" s="31"/>
      <c r="E14" s="21">
        <v>151580369969</v>
      </c>
      <c r="F14" s="31"/>
      <c r="G14" s="21">
        <v>132075027587</v>
      </c>
      <c r="H14" s="31"/>
      <c r="I14" s="21">
        <v>19505342382</v>
      </c>
      <c r="J14" s="31"/>
      <c r="K14" s="21">
        <v>2937879</v>
      </c>
      <c r="L14" s="31"/>
      <c r="M14" s="21">
        <v>151580369969</v>
      </c>
      <c r="N14" s="31"/>
      <c r="O14" s="21">
        <v>145554536022</v>
      </c>
      <c r="P14" s="31"/>
      <c r="Q14" s="21">
        <v>6025833947</v>
      </c>
      <c r="S14" s="3"/>
      <c r="T14" s="3"/>
      <c r="U14" s="3"/>
    </row>
    <row r="15" spans="1:21" x14ac:dyDescent="0.5">
      <c r="A15" s="1" t="s">
        <v>34</v>
      </c>
      <c r="C15" s="21">
        <v>2550000</v>
      </c>
      <c r="D15" s="31"/>
      <c r="E15" s="21">
        <v>138148098750</v>
      </c>
      <c r="F15" s="31"/>
      <c r="G15" s="21">
        <v>129250854225</v>
      </c>
      <c r="H15" s="31"/>
      <c r="I15" s="21">
        <v>8897244525</v>
      </c>
      <c r="J15" s="31"/>
      <c r="K15" s="21">
        <v>2550000</v>
      </c>
      <c r="L15" s="31"/>
      <c r="M15" s="21">
        <v>138148098750</v>
      </c>
      <c r="N15" s="31"/>
      <c r="O15" s="21">
        <v>144966784725</v>
      </c>
      <c r="P15" s="31"/>
      <c r="Q15" s="21">
        <v>-6818685975</v>
      </c>
      <c r="S15" s="3"/>
      <c r="T15" s="3"/>
      <c r="U15" s="3"/>
    </row>
    <row r="16" spans="1:21" x14ac:dyDescent="0.5">
      <c r="A16" s="1" t="s">
        <v>36</v>
      </c>
      <c r="C16" s="21">
        <v>7338358</v>
      </c>
      <c r="D16" s="31"/>
      <c r="E16" s="21">
        <v>95071756936</v>
      </c>
      <c r="F16" s="31"/>
      <c r="G16" s="21">
        <v>120019613049</v>
      </c>
      <c r="H16" s="31"/>
      <c r="I16" s="21">
        <f>E16-G16</f>
        <v>-24947856113</v>
      </c>
      <c r="J16" s="31"/>
      <c r="K16" s="21">
        <v>7338358</v>
      </c>
      <c r="L16" s="31"/>
      <c r="M16" s="21">
        <v>95071756937</v>
      </c>
      <c r="N16" s="31"/>
      <c r="O16" s="21">
        <v>156814053468</v>
      </c>
      <c r="P16" s="31"/>
      <c r="Q16" s="21">
        <v>-61742296531</v>
      </c>
      <c r="S16" s="3"/>
      <c r="T16" s="3"/>
      <c r="U16" s="3"/>
    </row>
    <row r="17" spans="1:21" x14ac:dyDescent="0.5">
      <c r="A17" s="1" t="s">
        <v>42</v>
      </c>
      <c r="C17" s="21">
        <v>1000000</v>
      </c>
      <c r="D17" s="31"/>
      <c r="E17" s="21">
        <v>15518114550</v>
      </c>
      <c r="F17" s="31"/>
      <c r="G17" s="21">
        <v>13193031600</v>
      </c>
      <c r="H17" s="31"/>
      <c r="I17" s="21">
        <v>2325082950</v>
      </c>
      <c r="J17" s="31"/>
      <c r="K17" s="21">
        <v>1000000</v>
      </c>
      <c r="L17" s="31"/>
      <c r="M17" s="21">
        <v>15518114550</v>
      </c>
      <c r="N17" s="31"/>
      <c r="O17" s="21">
        <v>15048151267</v>
      </c>
      <c r="P17" s="31"/>
      <c r="Q17" s="21">
        <v>469963283</v>
      </c>
      <c r="S17" s="3"/>
      <c r="T17" s="3"/>
      <c r="U17" s="3"/>
    </row>
    <row r="18" spans="1:21" x14ac:dyDescent="0.5">
      <c r="A18" s="1" t="s">
        <v>54</v>
      </c>
      <c r="C18" s="21">
        <v>8161752</v>
      </c>
      <c r="D18" s="31"/>
      <c r="E18" s="21">
        <v>172161882795</v>
      </c>
      <c r="F18" s="31"/>
      <c r="G18" s="21">
        <v>193986362752</v>
      </c>
      <c r="H18" s="31"/>
      <c r="I18" s="21">
        <v>-21824479957</v>
      </c>
      <c r="J18" s="31"/>
      <c r="K18" s="21">
        <v>8161752</v>
      </c>
      <c r="L18" s="31"/>
      <c r="M18" s="21">
        <v>172161882795</v>
      </c>
      <c r="N18" s="31"/>
      <c r="O18" s="21">
        <v>207291993656</v>
      </c>
      <c r="P18" s="31"/>
      <c r="Q18" s="21">
        <v>-35130110861</v>
      </c>
      <c r="S18" s="3"/>
      <c r="T18" s="3"/>
      <c r="U18" s="3"/>
    </row>
    <row r="19" spans="1:21" x14ac:dyDescent="0.5">
      <c r="A19" s="1" t="s">
        <v>22</v>
      </c>
      <c r="C19" s="21">
        <v>9007402</v>
      </c>
      <c r="D19" s="31"/>
      <c r="E19" s="21">
        <v>379104228946</v>
      </c>
      <c r="F19" s="31"/>
      <c r="G19" s="21">
        <v>393967550156</v>
      </c>
      <c r="H19" s="31"/>
      <c r="I19" s="21">
        <v>-14863321210</v>
      </c>
      <c r="J19" s="31"/>
      <c r="K19" s="21">
        <v>9007402</v>
      </c>
      <c r="L19" s="31"/>
      <c r="M19" s="21">
        <v>379104228946</v>
      </c>
      <c r="N19" s="31"/>
      <c r="O19" s="21">
        <v>415931974235</v>
      </c>
      <c r="P19" s="31"/>
      <c r="Q19" s="21">
        <v>-36827745289</v>
      </c>
      <c r="S19" s="3"/>
      <c r="T19" s="3"/>
      <c r="U19" s="3"/>
    </row>
    <row r="20" spans="1:21" x14ac:dyDescent="0.5">
      <c r="A20" s="1" t="s">
        <v>20</v>
      </c>
      <c r="C20" s="21">
        <v>3619574</v>
      </c>
      <c r="D20" s="31"/>
      <c r="E20" s="21">
        <v>43248411168</v>
      </c>
      <c r="F20" s="31"/>
      <c r="G20" s="21">
        <v>52171542442</v>
      </c>
      <c r="H20" s="31"/>
      <c r="I20" s="21">
        <v>-8923131274</v>
      </c>
      <c r="J20" s="31"/>
      <c r="K20" s="21">
        <v>3619574</v>
      </c>
      <c r="L20" s="31"/>
      <c r="M20" s="21">
        <v>43248411168</v>
      </c>
      <c r="N20" s="31"/>
      <c r="O20" s="21">
        <v>58723809132</v>
      </c>
      <c r="P20" s="31"/>
      <c r="Q20" s="21">
        <v>-15475397964</v>
      </c>
      <c r="S20" s="3"/>
      <c r="T20" s="3"/>
      <c r="U20" s="3"/>
    </row>
    <row r="21" spans="1:21" x14ac:dyDescent="0.5">
      <c r="A21" s="1" t="s">
        <v>53</v>
      </c>
      <c r="C21" s="21">
        <v>1644029</v>
      </c>
      <c r="D21" s="31"/>
      <c r="E21" s="21">
        <v>8269289958</v>
      </c>
      <c r="F21" s="31"/>
      <c r="G21" s="21">
        <v>7223371861</v>
      </c>
      <c r="H21" s="31"/>
      <c r="I21" s="21">
        <v>1045918097</v>
      </c>
      <c r="J21" s="31"/>
      <c r="K21" s="21">
        <v>1644029</v>
      </c>
      <c r="L21" s="31"/>
      <c r="M21" s="21">
        <v>8269289958</v>
      </c>
      <c r="N21" s="31"/>
      <c r="O21" s="21">
        <v>6455275758</v>
      </c>
      <c r="P21" s="31"/>
      <c r="Q21" s="21">
        <v>1814014200</v>
      </c>
      <c r="S21" s="3"/>
      <c r="T21" s="3"/>
      <c r="U21" s="3"/>
    </row>
    <row r="22" spans="1:21" x14ac:dyDescent="0.5">
      <c r="A22" s="1" t="s">
        <v>55</v>
      </c>
      <c r="C22" s="21">
        <v>18659593</v>
      </c>
      <c r="D22" s="31"/>
      <c r="E22" s="21">
        <v>687038974338</v>
      </c>
      <c r="F22" s="31"/>
      <c r="G22" s="21">
        <v>723579654128</v>
      </c>
      <c r="H22" s="31"/>
      <c r="I22" s="21">
        <v>-36540679790</v>
      </c>
      <c r="J22" s="31"/>
      <c r="K22" s="21">
        <v>18659593</v>
      </c>
      <c r="L22" s="31"/>
      <c r="M22" s="21">
        <v>687038974338</v>
      </c>
      <c r="N22" s="31"/>
      <c r="O22" s="21">
        <v>708926285075</v>
      </c>
      <c r="P22" s="31"/>
      <c r="Q22" s="21">
        <v>-21887310737</v>
      </c>
      <c r="S22" s="3"/>
      <c r="T22" s="3"/>
      <c r="U22" s="3"/>
    </row>
    <row r="23" spans="1:21" x14ac:dyDescent="0.5">
      <c r="A23" s="1" t="s">
        <v>47</v>
      </c>
      <c r="C23" s="21">
        <v>5100000</v>
      </c>
      <c r="D23" s="31"/>
      <c r="E23" s="21">
        <v>367499290950</v>
      </c>
      <c r="F23" s="31"/>
      <c r="G23" s="21">
        <v>374647504500</v>
      </c>
      <c r="H23" s="31"/>
      <c r="I23" s="21">
        <v>-7148213550</v>
      </c>
      <c r="J23" s="31"/>
      <c r="K23" s="21">
        <v>5100000</v>
      </c>
      <c r="L23" s="31"/>
      <c r="M23" s="21">
        <v>367499290950</v>
      </c>
      <c r="N23" s="31"/>
      <c r="O23" s="21">
        <v>351529877700</v>
      </c>
      <c r="P23" s="31"/>
      <c r="Q23" s="21">
        <v>15969413250</v>
      </c>
      <c r="S23" s="3"/>
      <c r="T23" s="3"/>
      <c r="U23" s="3"/>
    </row>
    <row r="24" spans="1:21" x14ac:dyDescent="0.5">
      <c r="A24" s="1" t="s">
        <v>25</v>
      </c>
      <c r="C24" s="21">
        <v>18040128</v>
      </c>
      <c r="D24" s="31"/>
      <c r="E24" s="21">
        <v>242092654719</v>
      </c>
      <c r="F24" s="31"/>
      <c r="G24" s="21">
        <v>284772693105</v>
      </c>
      <c r="H24" s="31"/>
      <c r="I24" s="21">
        <v>-42680038386</v>
      </c>
      <c r="J24" s="31"/>
      <c r="K24" s="21">
        <v>18040128</v>
      </c>
      <c r="L24" s="31"/>
      <c r="M24" s="21">
        <v>242092654719</v>
      </c>
      <c r="N24" s="31"/>
      <c r="O24" s="21">
        <v>263432673912</v>
      </c>
      <c r="P24" s="31"/>
      <c r="Q24" s="21">
        <v>-21340019193</v>
      </c>
      <c r="S24" s="3"/>
      <c r="T24" s="3"/>
      <c r="U24" s="3"/>
    </row>
    <row r="25" spans="1:21" x14ac:dyDescent="0.5">
      <c r="A25" s="1" t="s">
        <v>26</v>
      </c>
      <c r="C25" s="21">
        <v>97290407</v>
      </c>
      <c r="D25" s="31"/>
      <c r="E25" s="21">
        <v>627657823718</v>
      </c>
      <c r="F25" s="31"/>
      <c r="G25" s="21">
        <v>503104801007</v>
      </c>
      <c r="H25" s="31"/>
      <c r="I25" s="21">
        <v>124553022711</v>
      </c>
      <c r="J25" s="31"/>
      <c r="K25" s="21">
        <v>97290407</v>
      </c>
      <c r="L25" s="31"/>
      <c r="M25" s="21">
        <v>627657823718</v>
      </c>
      <c r="N25" s="31"/>
      <c r="O25" s="21">
        <v>603684791249</v>
      </c>
      <c r="P25" s="31"/>
      <c r="Q25" s="21">
        <v>23973032469</v>
      </c>
      <c r="S25" s="3"/>
      <c r="T25" s="3"/>
      <c r="U25" s="3"/>
    </row>
    <row r="26" spans="1:21" x14ac:dyDescent="0.5">
      <c r="A26" s="1" t="s">
        <v>35</v>
      </c>
      <c r="C26" s="21">
        <v>3583604</v>
      </c>
      <c r="D26" s="31"/>
      <c r="E26" s="21">
        <v>35302210222</v>
      </c>
      <c r="F26" s="31"/>
      <c r="G26" s="21">
        <v>37332710708</v>
      </c>
      <c r="H26" s="31"/>
      <c r="I26" s="21">
        <v>-2030500486</v>
      </c>
      <c r="J26" s="31"/>
      <c r="K26" s="21">
        <v>3583604</v>
      </c>
      <c r="L26" s="31"/>
      <c r="M26" s="21">
        <v>35302210221</v>
      </c>
      <c r="N26" s="31"/>
      <c r="O26" s="21">
        <v>20094067344</v>
      </c>
      <c r="P26" s="31"/>
      <c r="Q26" s="21">
        <v>15208142877</v>
      </c>
      <c r="S26" s="3"/>
      <c r="T26" s="3"/>
      <c r="U26" s="3"/>
    </row>
    <row r="27" spans="1:21" x14ac:dyDescent="0.5">
      <c r="A27" s="1" t="s">
        <v>33</v>
      </c>
      <c r="C27" s="21">
        <v>7725000</v>
      </c>
      <c r="D27" s="31"/>
      <c r="E27" s="21">
        <v>65517537285</v>
      </c>
      <c r="F27" s="31"/>
      <c r="G27" s="21">
        <v>70201749397</v>
      </c>
      <c r="H27" s="31"/>
      <c r="I27" s="21">
        <v>-4684212112</v>
      </c>
      <c r="J27" s="31"/>
      <c r="K27" s="21">
        <v>7725000</v>
      </c>
      <c r="L27" s="31"/>
      <c r="M27" s="21">
        <v>65517537285</v>
      </c>
      <c r="N27" s="31"/>
      <c r="O27" s="21">
        <v>79877335072</v>
      </c>
      <c r="P27" s="31"/>
      <c r="Q27" s="21">
        <v>-14359797787</v>
      </c>
      <c r="S27" s="3"/>
      <c r="T27" s="3"/>
      <c r="U27" s="3"/>
    </row>
    <row r="28" spans="1:21" x14ac:dyDescent="0.5">
      <c r="A28" s="1" t="s">
        <v>24</v>
      </c>
      <c r="C28" s="21">
        <v>10278129</v>
      </c>
      <c r="D28" s="31"/>
      <c r="E28" s="21">
        <v>92361446157</v>
      </c>
      <c r="F28" s="31"/>
      <c r="G28" s="21">
        <v>81940132542</v>
      </c>
      <c r="H28" s="31"/>
      <c r="I28" s="21">
        <v>10421313615</v>
      </c>
      <c r="J28" s="31"/>
      <c r="K28" s="21">
        <v>10278129</v>
      </c>
      <c r="L28" s="31"/>
      <c r="M28" s="21">
        <v>92361446157</v>
      </c>
      <c r="N28" s="31"/>
      <c r="O28" s="21">
        <v>80305416681</v>
      </c>
      <c r="P28" s="31"/>
      <c r="Q28" s="21">
        <v>12056029476</v>
      </c>
      <c r="S28" s="3"/>
      <c r="T28" s="3"/>
      <c r="U28" s="3"/>
    </row>
    <row r="29" spans="1:21" x14ac:dyDescent="0.5">
      <c r="A29" s="1" t="s">
        <v>40</v>
      </c>
      <c r="C29" s="21">
        <v>2000000</v>
      </c>
      <c r="D29" s="31"/>
      <c r="E29" s="21">
        <v>44036415000</v>
      </c>
      <c r="F29" s="31"/>
      <c r="G29" s="21">
        <v>53420247000</v>
      </c>
      <c r="H29" s="31"/>
      <c r="I29" s="21">
        <v>-9383832000</v>
      </c>
      <c r="J29" s="31"/>
      <c r="K29" s="21">
        <v>2000000</v>
      </c>
      <c r="L29" s="31"/>
      <c r="M29" s="21">
        <v>44036415000</v>
      </c>
      <c r="N29" s="31"/>
      <c r="O29" s="21">
        <v>62426340000</v>
      </c>
      <c r="P29" s="31"/>
      <c r="Q29" s="21">
        <v>-18389925000</v>
      </c>
      <c r="S29" s="3"/>
      <c r="T29" s="3"/>
      <c r="U29" s="3"/>
    </row>
    <row r="30" spans="1:21" x14ac:dyDescent="0.5">
      <c r="A30" s="1" t="s">
        <v>46</v>
      </c>
      <c r="C30" s="21">
        <v>11694395</v>
      </c>
      <c r="D30" s="31"/>
      <c r="E30" s="21">
        <v>240982380741</v>
      </c>
      <c r="F30" s="31"/>
      <c r="G30" s="21">
        <v>272718121185</v>
      </c>
      <c r="H30" s="31"/>
      <c r="I30" s="21">
        <v>-31735740444</v>
      </c>
      <c r="J30" s="31"/>
      <c r="K30" s="21">
        <v>11694395</v>
      </c>
      <c r="L30" s="31"/>
      <c r="M30" s="21">
        <v>240982380741</v>
      </c>
      <c r="N30" s="31"/>
      <c r="O30" s="21">
        <v>312126238443</v>
      </c>
      <c r="P30" s="31"/>
      <c r="Q30" s="21">
        <v>-71143857702</v>
      </c>
      <c r="S30" s="3"/>
      <c r="T30" s="3"/>
      <c r="U30" s="3"/>
    </row>
    <row r="31" spans="1:21" x14ac:dyDescent="0.5">
      <c r="A31" s="1" t="s">
        <v>38</v>
      </c>
      <c r="C31" s="21">
        <v>69365191</v>
      </c>
      <c r="D31" s="31"/>
      <c r="E31" s="21">
        <v>904656381649</v>
      </c>
      <c r="F31" s="31"/>
      <c r="G31" s="21">
        <v>900519233562</v>
      </c>
      <c r="H31" s="31"/>
      <c r="I31" s="21">
        <v>4137148087</v>
      </c>
      <c r="J31" s="31"/>
      <c r="K31" s="21">
        <v>69365191</v>
      </c>
      <c r="L31" s="31"/>
      <c r="M31" s="21">
        <v>904656381650</v>
      </c>
      <c r="N31" s="31"/>
      <c r="O31" s="21">
        <v>1152195742177</v>
      </c>
      <c r="P31" s="31"/>
      <c r="Q31" s="21">
        <v>-247539360527</v>
      </c>
      <c r="S31" s="3"/>
      <c r="T31" s="3"/>
      <c r="U31" s="3"/>
    </row>
    <row r="32" spans="1:21" x14ac:dyDescent="0.5">
      <c r="A32" s="1" t="s">
        <v>37</v>
      </c>
      <c r="C32" s="21">
        <v>17048626</v>
      </c>
      <c r="D32" s="31"/>
      <c r="E32" s="21">
        <v>326402815367</v>
      </c>
      <c r="F32" s="31"/>
      <c r="G32" s="21">
        <v>356568807648</v>
      </c>
      <c r="H32" s="31"/>
      <c r="I32" s="21">
        <v>-30165992281</v>
      </c>
      <c r="J32" s="31"/>
      <c r="K32" s="21">
        <v>17048626</v>
      </c>
      <c r="L32" s="31"/>
      <c r="M32" s="21">
        <v>326402815367</v>
      </c>
      <c r="N32" s="31"/>
      <c r="O32" s="21">
        <v>381193957579</v>
      </c>
      <c r="P32" s="31"/>
      <c r="Q32" s="21">
        <v>-54791142212</v>
      </c>
      <c r="S32" s="3"/>
      <c r="T32" s="3"/>
      <c r="U32" s="3"/>
    </row>
    <row r="33" spans="1:21" x14ac:dyDescent="0.5">
      <c r="A33" s="1" t="s">
        <v>39</v>
      </c>
      <c r="C33" s="21">
        <v>21052995</v>
      </c>
      <c r="D33" s="31"/>
      <c r="E33" s="21">
        <v>314334499790</v>
      </c>
      <c r="F33" s="31"/>
      <c r="G33" s="21">
        <v>321240650584</v>
      </c>
      <c r="H33" s="31"/>
      <c r="I33" s="21">
        <v>-6906150794</v>
      </c>
      <c r="J33" s="31"/>
      <c r="K33" s="21">
        <v>21052995</v>
      </c>
      <c r="L33" s="31"/>
      <c r="M33" s="21">
        <v>314334499790</v>
      </c>
      <c r="N33" s="31"/>
      <c r="O33" s="21">
        <v>354306463478</v>
      </c>
      <c r="P33" s="31"/>
      <c r="Q33" s="21">
        <v>-39971963688</v>
      </c>
      <c r="S33" s="3"/>
      <c r="T33" s="3"/>
      <c r="U33" s="3"/>
    </row>
    <row r="34" spans="1:21" x14ac:dyDescent="0.5">
      <c r="A34" s="1" t="s">
        <v>41</v>
      </c>
      <c r="C34" s="21">
        <v>26589814</v>
      </c>
      <c r="D34" s="31"/>
      <c r="E34" s="21">
        <v>291540598812</v>
      </c>
      <c r="F34" s="31"/>
      <c r="G34" s="21">
        <v>324315788524</v>
      </c>
      <c r="H34" s="31"/>
      <c r="I34" s="21">
        <v>-32775189712</v>
      </c>
      <c r="J34" s="31"/>
      <c r="K34" s="21">
        <v>26589814</v>
      </c>
      <c r="L34" s="31"/>
      <c r="M34" s="21">
        <v>291540598812</v>
      </c>
      <c r="N34" s="31"/>
      <c r="O34" s="21">
        <v>343553740005</v>
      </c>
      <c r="P34" s="31"/>
      <c r="Q34" s="21">
        <v>-52013141193</v>
      </c>
      <c r="S34" s="3"/>
      <c r="T34" s="3"/>
      <c r="U34" s="3"/>
    </row>
    <row r="35" spans="1:21" x14ac:dyDescent="0.5">
      <c r="A35" s="1" t="s">
        <v>57</v>
      </c>
      <c r="C35" s="21">
        <v>15991413</v>
      </c>
      <c r="D35" s="31"/>
      <c r="E35" s="21">
        <v>400108967212</v>
      </c>
      <c r="F35" s="31"/>
      <c r="G35" s="21">
        <v>381351375582</v>
      </c>
      <c r="H35" s="31"/>
      <c r="I35" s="21">
        <v>18757591630</v>
      </c>
      <c r="J35" s="31"/>
      <c r="K35" s="21">
        <v>15991413</v>
      </c>
      <c r="L35" s="31"/>
      <c r="M35" s="21">
        <v>400108967213</v>
      </c>
      <c r="N35" s="31"/>
      <c r="O35" s="21">
        <v>537134763690</v>
      </c>
      <c r="P35" s="31"/>
      <c r="Q35" s="21">
        <v>-137025796477</v>
      </c>
      <c r="S35" s="3"/>
      <c r="T35" s="3"/>
      <c r="U35" s="3"/>
    </row>
    <row r="36" spans="1:21" x14ac:dyDescent="0.5">
      <c r="A36" s="1" t="s">
        <v>27</v>
      </c>
      <c r="C36" s="21">
        <v>4519835</v>
      </c>
      <c r="D36" s="31"/>
      <c r="E36" s="21">
        <v>100686829812</v>
      </c>
      <c r="F36" s="31"/>
      <c r="G36" s="21">
        <v>104056536297</v>
      </c>
      <c r="H36" s="31"/>
      <c r="I36" s="21">
        <v>-3369706485</v>
      </c>
      <c r="J36" s="31"/>
      <c r="K36" s="21">
        <v>4519835</v>
      </c>
      <c r="L36" s="31"/>
      <c r="M36" s="21">
        <v>100686829812</v>
      </c>
      <c r="N36" s="31"/>
      <c r="O36" s="21">
        <v>108555347975</v>
      </c>
      <c r="P36" s="31"/>
      <c r="Q36" s="21">
        <v>-7868518163</v>
      </c>
      <c r="S36" s="3"/>
      <c r="T36" s="3"/>
      <c r="U36" s="3"/>
    </row>
    <row r="37" spans="1:21" x14ac:dyDescent="0.5">
      <c r="A37" s="1" t="s">
        <v>28</v>
      </c>
      <c r="C37" s="21">
        <v>49846195</v>
      </c>
      <c r="D37" s="31"/>
      <c r="E37" s="21">
        <v>706577440593</v>
      </c>
      <c r="F37" s="31"/>
      <c r="G37" s="21">
        <v>787082384617</v>
      </c>
      <c r="H37" s="31"/>
      <c r="I37" s="21">
        <v>-80504944024</v>
      </c>
      <c r="J37" s="31"/>
      <c r="K37" s="21">
        <v>49846195</v>
      </c>
      <c r="L37" s="31"/>
      <c r="M37" s="21">
        <v>706577440593</v>
      </c>
      <c r="N37" s="31"/>
      <c r="O37" s="21">
        <v>866622681569</v>
      </c>
      <c r="P37" s="31"/>
      <c r="Q37" s="21">
        <v>-160045240976</v>
      </c>
      <c r="S37" s="3"/>
      <c r="T37" s="3"/>
      <c r="U37" s="3"/>
    </row>
    <row r="38" spans="1:21" x14ac:dyDescent="0.5">
      <c r="A38" s="1" t="s">
        <v>52</v>
      </c>
      <c r="C38" s="21">
        <v>11505960</v>
      </c>
      <c r="D38" s="31"/>
      <c r="E38" s="21">
        <v>263863114342</v>
      </c>
      <c r="F38" s="31"/>
      <c r="G38" s="21">
        <v>305609987655</v>
      </c>
      <c r="H38" s="31"/>
      <c r="I38" s="21">
        <v>-41746873313</v>
      </c>
      <c r="J38" s="31"/>
      <c r="K38" s="21">
        <v>11505960</v>
      </c>
      <c r="L38" s="31"/>
      <c r="M38" s="21">
        <v>263863114342</v>
      </c>
      <c r="N38" s="31"/>
      <c r="O38" s="21">
        <v>342324361172</v>
      </c>
      <c r="P38" s="31"/>
      <c r="Q38" s="21">
        <v>-78461246830</v>
      </c>
      <c r="S38" s="3"/>
      <c r="T38" s="3"/>
      <c r="U38" s="3"/>
    </row>
    <row r="39" spans="1:21" x14ac:dyDescent="0.5">
      <c r="A39" s="1" t="s">
        <v>58</v>
      </c>
      <c r="C39" s="21">
        <v>2795263</v>
      </c>
      <c r="D39" s="31"/>
      <c r="E39" s="21">
        <v>58073391770</v>
      </c>
      <c r="F39" s="31"/>
      <c r="G39" s="21">
        <v>64686533990</v>
      </c>
      <c r="H39" s="31"/>
      <c r="I39" s="21">
        <v>-6613142220</v>
      </c>
      <c r="J39" s="31"/>
      <c r="K39" s="21">
        <v>2795263</v>
      </c>
      <c r="L39" s="31"/>
      <c r="M39" s="21">
        <v>58073391770</v>
      </c>
      <c r="N39" s="31"/>
      <c r="O39" s="21">
        <v>77440451130</v>
      </c>
      <c r="P39" s="31"/>
      <c r="Q39" s="21">
        <v>-19367059360</v>
      </c>
      <c r="S39" s="3"/>
      <c r="T39" s="3"/>
      <c r="U39" s="3"/>
    </row>
    <row r="40" spans="1:21" x14ac:dyDescent="0.5">
      <c r="A40" s="1" t="s">
        <v>45</v>
      </c>
      <c r="C40" s="21">
        <v>3103025</v>
      </c>
      <c r="D40" s="31"/>
      <c r="E40" s="21">
        <v>70975771649</v>
      </c>
      <c r="F40" s="31"/>
      <c r="G40" s="21">
        <v>79550854012</v>
      </c>
      <c r="H40" s="31"/>
      <c r="I40" s="21">
        <v>-8575082363</v>
      </c>
      <c r="J40" s="31"/>
      <c r="K40" s="21">
        <v>3103025</v>
      </c>
      <c r="L40" s="31"/>
      <c r="M40" s="21">
        <v>70975771649</v>
      </c>
      <c r="N40" s="31"/>
      <c r="O40" s="21">
        <v>88403546955</v>
      </c>
      <c r="P40" s="31"/>
      <c r="Q40" s="21">
        <v>-17427775306</v>
      </c>
      <c r="S40" s="3"/>
      <c r="T40" s="3"/>
      <c r="U40" s="3"/>
    </row>
    <row r="41" spans="1:21" x14ac:dyDescent="0.5">
      <c r="A41" s="1" t="s">
        <v>17</v>
      </c>
      <c r="C41" s="21">
        <v>9526136</v>
      </c>
      <c r="D41" s="31"/>
      <c r="E41" s="21">
        <v>1086525323015</v>
      </c>
      <c r="F41" s="31"/>
      <c r="G41" s="21">
        <v>1116922275139</v>
      </c>
      <c r="H41" s="31"/>
      <c r="I41" s="21">
        <v>-30396952124</v>
      </c>
      <c r="J41" s="31"/>
      <c r="K41" s="21">
        <v>9526136</v>
      </c>
      <c r="L41" s="31"/>
      <c r="M41" s="21">
        <v>1086525323014</v>
      </c>
      <c r="N41" s="31"/>
      <c r="O41" s="21">
        <v>938446382436</v>
      </c>
      <c r="P41" s="31"/>
      <c r="Q41" s="21">
        <v>148078940578</v>
      </c>
      <c r="S41" s="3"/>
      <c r="T41" s="3"/>
      <c r="U41" s="3"/>
    </row>
    <row r="42" spans="1:21" x14ac:dyDescent="0.5">
      <c r="A42" s="1" t="s">
        <v>30</v>
      </c>
      <c r="C42" s="21">
        <v>4612762</v>
      </c>
      <c r="D42" s="31"/>
      <c r="E42" s="21">
        <v>532080076311</v>
      </c>
      <c r="F42" s="31"/>
      <c r="G42" s="21">
        <v>568670898517</v>
      </c>
      <c r="H42" s="31"/>
      <c r="I42" s="21">
        <v>-36590822206</v>
      </c>
      <c r="J42" s="31"/>
      <c r="K42" s="21">
        <v>4612762</v>
      </c>
      <c r="L42" s="31"/>
      <c r="M42" s="21">
        <v>532080076311</v>
      </c>
      <c r="N42" s="31"/>
      <c r="O42" s="21">
        <v>557299314673</v>
      </c>
      <c r="P42" s="31"/>
      <c r="Q42" s="21">
        <v>-25219238362</v>
      </c>
      <c r="S42" s="3"/>
      <c r="T42" s="3"/>
      <c r="U42" s="3"/>
    </row>
    <row r="43" spans="1:21" x14ac:dyDescent="0.5">
      <c r="A43" s="1" t="s">
        <v>19</v>
      </c>
      <c r="C43" s="21">
        <v>42325120</v>
      </c>
      <c r="D43" s="31"/>
      <c r="E43" s="21">
        <v>1246210717577</v>
      </c>
      <c r="F43" s="31"/>
      <c r="G43" s="21">
        <v>1362536328535</v>
      </c>
      <c r="H43" s="31"/>
      <c r="I43" s="21">
        <v>-116325610958</v>
      </c>
      <c r="J43" s="31"/>
      <c r="K43" s="21">
        <v>42325120</v>
      </c>
      <c r="L43" s="31"/>
      <c r="M43" s="21">
        <v>1246210717577</v>
      </c>
      <c r="N43" s="31"/>
      <c r="O43" s="21">
        <v>1593315323245</v>
      </c>
      <c r="P43" s="31"/>
      <c r="Q43" s="21">
        <v>-347104605668</v>
      </c>
      <c r="S43" s="3"/>
      <c r="T43" s="3"/>
      <c r="U43" s="3"/>
    </row>
    <row r="44" spans="1:21" x14ac:dyDescent="0.5">
      <c r="A44" s="1" t="s">
        <v>56</v>
      </c>
      <c r="C44" s="21">
        <v>330000</v>
      </c>
      <c r="D44" s="31"/>
      <c r="E44" s="21">
        <v>5776722765</v>
      </c>
      <c r="F44" s="31"/>
      <c r="G44" s="21">
        <v>5494611375</v>
      </c>
      <c r="H44" s="31"/>
      <c r="I44" s="21">
        <v>282111390</v>
      </c>
      <c r="J44" s="31"/>
      <c r="K44" s="21">
        <v>330000</v>
      </c>
      <c r="L44" s="31"/>
      <c r="M44" s="21">
        <v>5776722765</v>
      </c>
      <c r="N44" s="31"/>
      <c r="O44" s="21">
        <v>7948324395</v>
      </c>
      <c r="P44" s="31"/>
      <c r="Q44" s="21">
        <v>-2171601630</v>
      </c>
      <c r="S44" s="3"/>
      <c r="T44" s="3"/>
      <c r="U44" s="3"/>
    </row>
    <row r="45" spans="1:21" x14ac:dyDescent="0.5">
      <c r="A45" s="1" t="s">
        <v>50</v>
      </c>
      <c r="C45" s="21">
        <v>84349222</v>
      </c>
      <c r="D45" s="31"/>
      <c r="E45" s="21">
        <v>1191470760074</v>
      </c>
      <c r="F45" s="31"/>
      <c r="G45" s="21">
        <v>1191194321477</v>
      </c>
      <c r="H45" s="31"/>
      <c r="I45" s="21">
        <v>276438597</v>
      </c>
      <c r="J45" s="31"/>
      <c r="K45" s="21">
        <v>84349222</v>
      </c>
      <c r="L45" s="31"/>
      <c r="M45" s="21">
        <v>1191470760075</v>
      </c>
      <c r="N45" s="31"/>
      <c r="O45" s="21">
        <v>1637538632718</v>
      </c>
      <c r="P45" s="31"/>
      <c r="Q45" s="21">
        <v>-446067872643</v>
      </c>
      <c r="S45" s="3"/>
      <c r="T45" s="3"/>
      <c r="U45" s="3"/>
    </row>
    <row r="46" spans="1:21" x14ac:dyDescent="0.5">
      <c r="A46" s="1" t="s">
        <v>48</v>
      </c>
      <c r="C46" s="21">
        <v>8050000</v>
      </c>
      <c r="D46" s="31"/>
      <c r="E46" s="21">
        <v>325205445600</v>
      </c>
      <c r="F46" s="31"/>
      <c r="G46" s="21">
        <v>271111232700</v>
      </c>
      <c r="H46" s="31"/>
      <c r="I46" s="21">
        <v>54094212900</v>
      </c>
      <c r="J46" s="31"/>
      <c r="K46" s="21">
        <v>8050000</v>
      </c>
      <c r="L46" s="31"/>
      <c r="M46" s="21">
        <v>325205445600</v>
      </c>
      <c r="N46" s="31"/>
      <c r="O46" s="21">
        <v>332764804515</v>
      </c>
      <c r="P46" s="31"/>
      <c r="Q46" s="21">
        <v>-7559358915</v>
      </c>
      <c r="S46" s="3"/>
      <c r="T46" s="3"/>
      <c r="U46" s="3"/>
    </row>
    <row r="47" spans="1:21" x14ac:dyDescent="0.5">
      <c r="A47" s="1" t="s">
        <v>49</v>
      </c>
      <c r="C47" s="21">
        <v>2408358</v>
      </c>
      <c r="D47" s="31"/>
      <c r="E47" s="21">
        <v>74597920891</v>
      </c>
      <c r="F47" s="31"/>
      <c r="G47" s="21">
        <v>84102213121</v>
      </c>
      <c r="H47" s="31"/>
      <c r="I47" s="21">
        <v>-9504292230</v>
      </c>
      <c r="J47" s="31"/>
      <c r="K47" s="21">
        <v>2408358</v>
      </c>
      <c r="L47" s="31"/>
      <c r="M47" s="21">
        <v>74597920890</v>
      </c>
      <c r="N47" s="31"/>
      <c r="O47" s="21">
        <v>73055131572</v>
      </c>
      <c r="P47" s="31"/>
      <c r="Q47" s="21">
        <v>1542789318</v>
      </c>
      <c r="S47" s="3"/>
      <c r="T47" s="3"/>
      <c r="U47" s="3"/>
    </row>
    <row r="48" spans="1:21" x14ac:dyDescent="0.5">
      <c r="A48" s="1" t="s">
        <v>16</v>
      </c>
      <c r="C48" s="21">
        <v>168467132</v>
      </c>
      <c r="D48" s="31"/>
      <c r="E48" s="21">
        <v>885888541067</v>
      </c>
      <c r="F48" s="31"/>
      <c r="G48" s="21">
        <v>891249807569</v>
      </c>
      <c r="H48" s="31"/>
      <c r="I48" s="21">
        <v>-5361266502</v>
      </c>
      <c r="J48" s="31"/>
      <c r="K48" s="21">
        <v>168467132</v>
      </c>
      <c r="L48" s="31"/>
      <c r="M48" s="21">
        <v>885888541067</v>
      </c>
      <c r="N48" s="31"/>
      <c r="O48" s="21">
        <v>919381492377</v>
      </c>
      <c r="P48" s="31"/>
      <c r="Q48" s="21">
        <v>-33492951310</v>
      </c>
      <c r="S48" s="3"/>
      <c r="T48" s="3"/>
      <c r="U48" s="3"/>
    </row>
    <row r="49" spans="1:21" x14ac:dyDescent="0.5">
      <c r="A49" s="1" t="s">
        <v>15</v>
      </c>
      <c r="C49" s="21">
        <v>41912170</v>
      </c>
      <c r="D49" s="31"/>
      <c r="E49" s="21">
        <v>124988377766</v>
      </c>
      <c r="F49" s="31"/>
      <c r="G49" s="21">
        <v>130821168727</v>
      </c>
      <c r="H49" s="31"/>
      <c r="I49" s="21">
        <v>-5832790961</v>
      </c>
      <c r="J49" s="31"/>
      <c r="K49" s="21">
        <v>41912170</v>
      </c>
      <c r="L49" s="31"/>
      <c r="M49" s="21">
        <v>124988377766</v>
      </c>
      <c r="N49" s="31"/>
      <c r="O49" s="21">
        <v>134570820060</v>
      </c>
      <c r="P49" s="31"/>
      <c r="Q49" s="21">
        <v>-9582442294</v>
      </c>
      <c r="S49" s="3"/>
      <c r="T49" s="3"/>
      <c r="U49" s="3"/>
    </row>
    <row r="50" spans="1:21" x14ac:dyDescent="0.5">
      <c r="A50" s="1" t="s">
        <v>31</v>
      </c>
      <c r="C50" s="21">
        <v>5495955</v>
      </c>
      <c r="D50" s="31"/>
      <c r="E50" s="21">
        <v>107582399103</v>
      </c>
      <c r="F50" s="31"/>
      <c r="G50" s="21">
        <v>109210448814</v>
      </c>
      <c r="H50" s="31"/>
      <c r="I50" s="21">
        <v>-1628049711</v>
      </c>
      <c r="J50" s="31"/>
      <c r="K50" s="21">
        <v>5495955</v>
      </c>
      <c r="L50" s="31"/>
      <c r="M50" s="21">
        <v>107582399103</v>
      </c>
      <c r="N50" s="31"/>
      <c r="O50" s="21">
        <v>111778178226</v>
      </c>
      <c r="P50" s="31"/>
      <c r="Q50" s="21">
        <v>-4195779123</v>
      </c>
      <c r="S50" s="3"/>
      <c r="T50" s="3"/>
      <c r="U50" s="3"/>
    </row>
    <row r="51" spans="1:21" x14ac:dyDescent="0.5">
      <c r="A51" s="1" t="s">
        <v>43</v>
      </c>
      <c r="C51" s="21">
        <v>850000</v>
      </c>
      <c r="D51" s="31"/>
      <c r="E51" s="21">
        <v>10984252500</v>
      </c>
      <c r="F51" s="31"/>
      <c r="G51" s="21">
        <v>11585851549</v>
      </c>
      <c r="H51" s="31"/>
      <c r="I51" s="21">
        <v>-601599049</v>
      </c>
      <c r="J51" s="31"/>
      <c r="K51" s="21">
        <v>850000</v>
      </c>
      <c r="L51" s="31"/>
      <c r="M51" s="21">
        <v>10984252500</v>
      </c>
      <c r="N51" s="31"/>
      <c r="O51" s="21">
        <v>12657238672</v>
      </c>
      <c r="P51" s="31"/>
      <c r="Q51" s="21">
        <v>-1672986172</v>
      </c>
      <c r="S51" s="3"/>
      <c r="T51" s="3"/>
      <c r="U51" s="3"/>
    </row>
    <row r="52" spans="1:21" x14ac:dyDescent="0.5">
      <c r="A52" s="1" t="s">
        <v>32</v>
      </c>
      <c r="C52" s="21">
        <v>16067459</v>
      </c>
      <c r="D52" s="31"/>
      <c r="E52" s="21">
        <v>245966607332</v>
      </c>
      <c r="F52" s="31"/>
      <c r="G52" s="21">
        <v>289410060055</v>
      </c>
      <c r="H52" s="31"/>
      <c r="I52" s="21">
        <v>-43443452723</v>
      </c>
      <c r="J52" s="31"/>
      <c r="K52" s="21">
        <v>16067459</v>
      </c>
      <c r="L52" s="31"/>
      <c r="M52" s="21">
        <v>245966607332</v>
      </c>
      <c r="N52" s="31"/>
      <c r="O52" s="21">
        <v>293562743053</v>
      </c>
      <c r="P52" s="31"/>
      <c r="Q52" s="21">
        <v>-47596135721</v>
      </c>
      <c r="S52" s="3"/>
      <c r="T52" s="3"/>
      <c r="U52" s="3"/>
    </row>
    <row r="53" spans="1:21" x14ac:dyDescent="0.5">
      <c r="A53" s="1" t="s">
        <v>108</v>
      </c>
      <c r="C53" s="21">
        <v>196027</v>
      </c>
      <c r="D53" s="31"/>
      <c r="E53" s="21">
        <v>190996235507</v>
      </c>
      <c r="F53" s="31"/>
      <c r="G53" s="21">
        <v>190519359811</v>
      </c>
      <c r="H53" s="31"/>
      <c r="I53" s="21">
        <v>476875696</v>
      </c>
      <c r="J53" s="31"/>
      <c r="K53" s="21">
        <v>196027</v>
      </c>
      <c r="L53" s="31"/>
      <c r="M53" s="21">
        <v>190996235507</v>
      </c>
      <c r="N53" s="31"/>
      <c r="O53" s="21">
        <v>187612568314</v>
      </c>
      <c r="P53" s="31"/>
      <c r="Q53" s="21">
        <v>3383667193</v>
      </c>
      <c r="S53" s="3"/>
      <c r="T53" s="3"/>
      <c r="U53" s="3"/>
    </row>
    <row r="54" spans="1:21" x14ac:dyDescent="0.5">
      <c r="A54" s="1" t="s">
        <v>79</v>
      </c>
      <c r="C54" s="21">
        <v>1308</v>
      </c>
      <c r="D54" s="31"/>
      <c r="E54" s="21">
        <v>1135958187</v>
      </c>
      <c r="F54" s="31"/>
      <c r="G54" s="21">
        <v>1150599899</v>
      </c>
      <c r="H54" s="31"/>
      <c r="I54" s="21">
        <v>-14641712</v>
      </c>
      <c r="J54" s="31"/>
      <c r="K54" s="21">
        <v>1308</v>
      </c>
      <c r="L54" s="31"/>
      <c r="M54" s="21">
        <v>1135958186</v>
      </c>
      <c r="N54" s="31"/>
      <c r="O54" s="21">
        <v>1127496272</v>
      </c>
      <c r="P54" s="31"/>
      <c r="Q54" s="21">
        <v>8461914</v>
      </c>
      <c r="S54" s="3"/>
      <c r="T54" s="3"/>
      <c r="U54" s="3"/>
    </row>
    <row r="55" spans="1:21" x14ac:dyDescent="0.5">
      <c r="A55" s="1" t="s">
        <v>96</v>
      </c>
      <c r="C55" s="21">
        <v>2858</v>
      </c>
      <c r="D55" s="31"/>
      <c r="E55" s="21">
        <v>2502888475</v>
      </c>
      <c r="F55" s="31"/>
      <c r="G55" s="21">
        <v>2486009329</v>
      </c>
      <c r="H55" s="31"/>
      <c r="I55" s="21">
        <v>16879146</v>
      </c>
      <c r="J55" s="31"/>
      <c r="K55" s="21">
        <v>2858</v>
      </c>
      <c r="L55" s="31"/>
      <c r="M55" s="21">
        <v>2502888475</v>
      </c>
      <c r="N55" s="31"/>
      <c r="O55" s="21">
        <v>2482870203</v>
      </c>
      <c r="P55" s="31"/>
      <c r="Q55" s="21">
        <v>20018272</v>
      </c>
      <c r="S55" s="3"/>
      <c r="T55" s="3"/>
      <c r="U55" s="3"/>
    </row>
    <row r="56" spans="1:21" x14ac:dyDescent="0.5">
      <c r="A56" s="1" t="s">
        <v>102</v>
      </c>
      <c r="C56" s="21">
        <v>18315</v>
      </c>
      <c r="D56" s="31"/>
      <c r="E56" s="21">
        <v>16609701270</v>
      </c>
      <c r="F56" s="31"/>
      <c r="G56" s="21">
        <v>16423453169</v>
      </c>
      <c r="H56" s="31"/>
      <c r="I56" s="21">
        <v>186248101</v>
      </c>
      <c r="J56" s="31"/>
      <c r="K56" s="21">
        <v>18315</v>
      </c>
      <c r="L56" s="31"/>
      <c r="M56" s="21">
        <v>16609701270</v>
      </c>
      <c r="N56" s="31"/>
      <c r="O56" s="21">
        <v>16265626797</v>
      </c>
      <c r="P56" s="31"/>
      <c r="Q56" s="21">
        <v>344074473</v>
      </c>
      <c r="S56" s="3"/>
      <c r="T56" s="3"/>
      <c r="U56" s="3"/>
    </row>
    <row r="57" spans="1:21" x14ac:dyDescent="0.5">
      <c r="A57" s="1" t="s">
        <v>105</v>
      </c>
      <c r="C57" s="21">
        <v>130853</v>
      </c>
      <c r="D57" s="31"/>
      <c r="E57" s="21">
        <v>111543738302</v>
      </c>
      <c r="F57" s="31"/>
      <c r="G57" s="21">
        <v>111043764610</v>
      </c>
      <c r="H57" s="31"/>
      <c r="I57" s="21">
        <v>499973692</v>
      </c>
      <c r="J57" s="31"/>
      <c r="K57" s="21">
        <v>130853</v>
      </c>
      <c r="L57" s="31"/>
      <c r="M57" s="21">
        <v>111543738302</v>
      </c>
      <c r="N57" s="31"/>
      <c r="O57" s="21">
        <v>110120386897</v>
      </c>
      <c r="P57" s="31"/>
      <c r="Q57" s="21">
        <v>1423351405</v>
      </c>
      <c r="S57" s="3"/>
      <c r="T57" s="3"/>
      <c r="U57" s="3"/>
    </row>
    <row r="58" spans="1:21" x14ac:dyDescent="0.5">
      <c r="A58" s="1" t="s">
        <v>88</v>
      </c>
      <c r="C58" s="21">
        <v>159851</v>
      </c>
      <c r="D58" s="31"/>
      <c r="E58" s="21">
        <v>117950733616</v>
      </c>
      <c r="F58" s="31"/>
      <c r="G58" s="21">
        <v>116897985925</v>
      </c>
      <c r="H58" s="31"/>
      <c r="I58" s="21">
        <v>1052747691</v>
      </c>
      <c r="J58" s="31"/>
      <c r="K58" s="21">
        <v>159851</v>
      </c>
      <c r="L58" s="31"/>
      <c r="M58" s="21">
        <v>117950733616</v>
      </c>
      <c r="N58" s="31"/>
      <c r="O58" s="21">
        <v>117528214989</v>
      </c>
      <c r="P58" s="31"/>
      <c r="Q58" s="21">
        <v>422518627</v>
      </c>
      <c r="S58" s="3"/>
      <c r="T58" s="3"/>
      <c r="U58" s="3"/>
    </row>
    <row r="59" spans="1:21" x14ac:dyDescent="0.5">
      <c r="A59" s="1" t="s">
        <v>120</v>
      </c>
      <c r="C59" s="21">
        <v>82380</v>
      </c>
      <c r="D59" s="31"/>
      <c r="E59" s="21">
        <v>71124542979</v>
      </c>
      <c r="F59" s="31"/>
      <c r="G59" s="21">
        <v>70008331569</v>
      </c>
      <c r="H59" s="31"/>
      <c r="I59" s="21">
        <v>1116211410</v>
      </c>
      <c r="J59" s="31"/>
      <c r="K59" s="21">
        <v>82380</v>
      </c>
      <c r="L59" s="31"/>
      <c r="M59" s="21">
        <v>71124542979</v>
      </c>
      <c r="N59" s="31"/>
      <c r="O59" s="21">
        <v>69838882295</v>
      </c>
      <c r="P59" s="31"/>
      <c r="Q59" s="21">
        <v>1285660684</v>
      </c>
      <c r="S59" s="3"/>
      <c r="T59" s="3"/>
      <c r="U59" s="3"/>
    </row>
    <row r="60" spans="1:21" x14ac:dyDescent="0.5">
      <c r="A60" s="1" t="s">
        <v>114</v>
      </c>
      <c r="C60" s="21">
        <v>28391</v>
      </c>
      <c r="D60" s="31"/>
      <c r="E60" s="21">
        <v>25321601177</v>
      </c>
      <c r="F60" s="31"/>
      <c r="G60" s="21">
        <v>25092215090</v>
      </c>
      <c r="H60" s="31"/>
      <c r="I60" s="21">
        <v>229386087</v>
      </c>
      <c r="J60" s="31"/>
      <c r="K60" s="21">
        <v>28391</v>
      </c>
      <c r="L60" s="31"/>
      <c r="M60" s="21">
        <v>25321601177</v>
      </c>
      <c r="N60" s="31"/>
      <c r="O60" s="21">
        <v>24830560217</v>
      </c>
      <c r="P60" s="31"/>
      <c r="Q60" s="21">
        <v>491040960</v>
      </c>
      <c r="S60" s="3"/>
      <c r="T60" s="3"/>
      <c r="U60" s="3"/>
    </row>
    <row r="61" spans="1:21" x14ac:dyDescent="0.5">
      <c r="A61" s="1" t="s">
        <v>126</v>
      </c>
      <c r="C61" s="21">
        <v>49028</v>
      </c>
      <c r="D61" s="31"/>
      <c r="E61" s="21">
        <v>40501356406</v>
      </c>
      <c r="F61" s="31"/>
      <c r="G61" s="21">
        <v>40179643963</v>
      </c>
      <c r="H61" s="31"/>
      <c r="I61" s="21">
        <v>321712443</v>
      </c>
      <c r="J61" s="31"/>
      <c r="K61" s="21">
        <v>49028</v>
      </c>
      <c r="L61" s="31"/>
      <c r="M61" s="21">
        <v>40501356406</v>
      </c>
      <c r="N61" s="31"/>
      <c r="O61" s="21">
        <v>39927116717</v>
      </c>
      <c r="P61" s="31"/>
      <c r="Q61" s="21">
        <v>574239689</v>
      </c>
      <c r="S61" s="3"/>
      <c r="T61" s="3"/>
      <c r="U61" s="3"/>
    </row>
    <row r="62" spans="1:21" x14ac:dyDescent="0.5">
      <c r="A62" s="1" t="s">
        <v>91</v>
      </c>
      <c r="C62" s="21">
        <v>80516</v>
      </c>
      <c r="D62" s="31"/>
      <c r="E62" s="21">
        <v>58493851471</v>
      </c>
      <c r="F62" s="31"/>
      <c r="G62" s="21">
        <v>58287445865</v>
      </c>
      <c r="H62" s="31"/>
      <c r="I62" s="21">
        <v>206405606</v>
      </c>
      <c r="J62" s="31"/>
      <c r="K62" s="21">
        <v>80516</v>
      </c>
      <c r="L62" s="31"/>
      <c r="M62" s="21">
        <v>58493851471</v>
      </c>
      <c r="N62" s="31"/>
      <c r="O62" s="21">
        <v>58303892298</v>
      </c>
      <c r="P62" s="31"/>
      <c r="Q62" s="21">
        <v>189959173</v>
      </c>
      <c r="S62" s="3"/>
      <c r="T62" s="3"/>
      <c r="U62" s="3"/>
    </row>
    <row r="63" spans="1:21" x14ac:dyDescent="0.5">
      <c r="A63" s="1" t="s">
        <v>117</v>
      </c>
      <c r="C63" s="21">
        <v>46304</v>
      </c>
      <c r="D63" s="31"/>
      <c r="E63" s="21">
        <v>40811707521</v>
      </c>
      <c r="F63" s="31"/>
      <c r="G63" s="21">
        <v>40155282103</v>
      </c>
      <c r="H63" s="31"/>
      <c r="I63" s="21">
        <v>656425418</v>
      </c>
      <c r="J63" s="31"/>
      <c r="K63" s="21">
        <v>46304</v>
      </c>
      <c r="L63" s="31"/>
      <c r="M63" s="21">
        <v>40811707521</v>
      </c>
      <c r="N63" s="31"/>
      <c r="O63" s="21">
        <v>40104118470</v>
      </c>
      <c r="P63" s="31"/>
      <c r="Q63" s="21">
        <v>707589051</v>
      </c>
      <c r="S63" s="3"/>
      <c r="T63" s="3"/>
      <c r="U63" s="3"/>
    </row>
    <row r="64" spans="1:21" x14ac:dyDescent="0.5">
      <c r="A64" s="1" t="s">
        <v>111</v>
      </c>
      <c r="C64" s="21">
        <v>69371</v>
      </c>
      <c r="D64" s="31"/>
      <c r="E64" s="21">
        <v>61737461318</v>
      </c>
      <c r="F64" s="31"/>
      <c r="G64" s="21">
        <v>61375895841</v>
      </c>
      <c r="H64" s="31"/>
      <c r="I64" s="21">
        <v>361565477</v>
      </c>
      <c r="J64" s="31"/>
      <c r="K64" s="21">
        <v>69371</v>
      </c>
      <c r="L64" s="31"/>
      <c r="M64" s="21">
        <v>61737461318</v>
      </c>
      <c r="N64" s="31"/>
      <c r="O64" s="21">
        <v>61311549034</v>
      </c>
      <c r="P64" s="31"/>
      <c r="Q64" s="21">
        <v>425912284</v>
      </c>
      <c r="S64" s="3"/>
      <c r="T64" s="3"/>
      <c r="U64" s="3"/>
    </row>
    <row r="65" spans="1:21" x14ac:dyDescent="0.5">
      <c r="A65" s="1" t="s">
        <v>82</v>
      </c>
      <c r="C65" s="21">
        <v>159598</v>
      </c>
      <c r="D65" s="31"/>
      <c r="E65" s="21">
        <v>122023427432</v>
      </c>
      <c r="F65" s="31"/>
      <c r="G65" s="21">
        <v>120538155578</v>
      </c>
      <c r="H65" s="31"/>
      <c r="I65" s="21">
        <v>1485271854</v>
      </c>
      <c r="J65" s="31"/>
      <c r="K65" s="21">
        <v>159598</v>
      </c>
      <c r="L65" s="31"/>
      <c r="M65" s="21">
        <v>122023427432</v>
      </c>
      <c r="N65" s="31"/>
      <c r="O65" s="21">
        <v>120720021546</v>
      </c>
      <c r="P65" s="31"/>
      <c r="Q65" s="21">
        <v>1303405886</v>
      </c>
      <c r="S65" s="3"/>
      <c r="T65" s="3"/>
      <c r="U65" s="3"/>
    </row>
    <row r="66" spans="1:21" x14ac:dyDescent="0.5">
      <c r="A66" s="1" t="s">
        <v>123</v>
      </c>
      <c r="C66" s="21">
        <v>104658</v>
      </c>
      <c r="D66" s="31"/>
      <c r="E66" s="21">
        <v>88714853761</v>
      </c>
      <c r="F66" s="31"/>
      <c r="G66" s="21">
        <v>87432518490</v>
      </c>
      <c r="H66" s="31"/>
      <c r="I66" s="21">
        <v>1282335271</v>
      </c>
      <c r="J66" s="31"/>
      <c r="K66" s="21">
        <v>104658</v>
      </c>
      <c r="L66" s="31"/>
      <c r="M66" s="21">
        <v>88714853761</v>
      </c>
      <c r="N66" s="31"/>
      <c r="O66" s="21">
        <v>87001076452</v>
      </c>
      <c r="P66" s="31"/>
      <c r="Q66" s="21">
        <v>1713777309</v>
      </c>
      <c r="S66" s="3"/>
      <c r="T66" s="3"/>
      <c r="U66" s="3"/>
    </row>
    <row r="67" spans="1:21" x14ac:dyDescent="0.5">
      <c r="A67" s="1" t="s">
        <v>76</v>
      </c>
      <c r="C67" s="21">
        <v>107793</v>
      </c>
      <c r="D67" s="31"/>
      <c r="E67" s="21">
        <v>86764750376</v>
      </c>
      <c r="F67" s="31"/>
      <c r="G67" s="21">
        <v>84025262149</v>
      </c>
      <c r="H67" s="31"/>
      <c r="I67" s="21">
        <v>2739488227</v>
      </c>
      <c r="J67" s="31"/>
      <c r="K67" s="21">
        <v>107793</v>
      </c>
      <c r="L67" s="31"/>
      <c r="M67" s="21">
        <v>86764750376</v>
      </c>
      <c r="N67" s="31"/>
      <c r="O67" s="21">
        <v>86681965016</v>
      </c>
      <c r="P67" s="31"/>
      <c r="Q67" s="21">
        <v>82785360</v>
      </c>
      <c r="S67" s="3"/>
      <c r="T67" s="3"/>
      <c r="U67" s="3"/>
    </row>
    <row r="68" spans="1:21" x14ac:dyDescent="0.5">
      <c r="A68" s="1" t="s">
        <v>69</v>
      </c>
      <c r="C68" s="21">
        <v>128431</v>
      </c>
      <c r="D68" s="31"/>
      <c r="E68" s="21">
        <v>105984009816</v>
      </c>
      <c r="F68" s="31"/>
      <c r="G68" s="21">
        <v>104677974877</v>
      </c>
      <c r="H68" s="31"/>
      <c r="I68" s="21">
        <v>1306034939</v>
      </c>
      <c r="J68" s="31"/>
      <c r="K68" s="21">
        <v>128431</v>
      </c>
      <c r="L68" s="31"/>
      <c r="M68" s="21">
        <v>105984009816</v>
      </c>
      <c r="N68" s="31"/>
      <c r="O68" s="21">
        <v>105239346277</v>
      </c>
      <c r="P68" s="31"/>
      <c r="Q68" s="21">
        <v>744663539</v>
      </c>
      <c r="S68" s="3"/>
      <c r="T68" s="3"/>
      <c r="U68" s="3"/>
    </row>
    <row r="69" spans="1:21" x14ac:dyDescent="0.5">
      <c r="A69" s="1" t="s">
        <v>93</v>
      </c>
      <c r="C69" s="21">
        <v>72613</v>
      </c>
      <c r="D69" s="31"/>
      <c r="E69" s="21">
        <v>52277328991</v>
      </c>
      <c r="F69" s="31"/>
      <c r="G69" s="21">
        <v>51988817231</v>
      </c>
      <c r="H69" s="31"/>
      <c r="I69" s="21">
        <v>288511760</v>
      </c>
      <c r="J69" s="31"/>
      <c r="K69" s="21">
        <v>72613</v>
      </c>
      <c r="L69" s="31"/>
      <c r="M69" s="21">
        <v>52277328991</v>
      </c>
      <c r="N69" s="31"/>
      <c r="O69" s="21">
        <v>52076026145</v>
      </c>
      <c r="P69" s="31"/>
      <c r="Q69" s="21">
        <v>201302846</v>
      </c>
      <c r="S69" s="3"/>
      <c r="T69" s="3"/>
      <c r="U69" s="3"/>
    </row>
    <row r="70" spans="1:21" x14ac:dyDescent="0.5">
      <c r="A70" s="1" t="s">
        <v>99</v>
      </c>
      <c r="C70" s="21">
        <v>1150</v>
      </c>
      <c r="D70" s="31"/>
      <c r="E70" s="21">
        <v>814681362</v>
      </c>
      <c r="F70" s="31"/>
      <c r="G70" s="21">
        <v>807751568</v>
      </c>
      <c r="H70" s="31"/>
      <c r="I70" s="21">
        <v>6929794</v>
      </c>
      <c r="J70" s="31"/>
      <c r="K70" s="21">
        <v>1150</v>
      </c>
      <c r="L70" s="31"/>
      <c r="M70" s="21">
        <v>814681362</v>
      </c>
      <c r="N70" s="31"/>
      <c r="O70" s="21">
        <v>811208652</v>
      </c>
      <c r="P70" s="31"/>
      <c r="Q70" s="21">
        <v>3472710</v>
      </c>
      <c r="S70" s="3"/>
      <c r="T70" s="3"/>
      <c r="U70" s="3"/>
    </row>
    <row r="71" spans="1:21" x14ac:dyDescent="0.5">
      <c r="A71" s="1" t="s">
        <v>129</v>
      </c>
      <c r="C71" s="21">
        <v>200000</v>
      </c>
      <c r="D71" s="31"/>
      <c r="E71" s="21">
        <v>195964475000</v>
      </c>
      <c r="F71" s="31"/>
      <c r="G71" s="21">
        <v>193764873750</v>
      </c>
      <c r="H71" s="31"/>
      <c r="I71" s="21">
        <v>2199601250</v>
      </c>
      <c r="J71" s="31"/>
      <c r="K71" s="21">
        <v>200000</v>
      </c>
      <c r="L71" s="31"/>
      <c r="M71" s="21">
        <v>195964475000</v>
      </c>
      <c r="N71" s="31"/>
      <c r="O71" s="21">
        <v>194835307500</v>
      </c>
      <c r="P71" s="31"/>
      <c r="Q71" s="21">
        <v>1129167500</v>
      </c>
      <c r="S71" s="3"/>
      <c r="T71" s="3"/>
      <c r="U71" s="3"/>
    </row>
    <row r="72" spans="1:21" x14ac:dyDescent="0.5">
      <c r="A72" s="1" t="s">
        <v>132</v>
      </c>
      <c r="C72" s="21">
        <v>0</v>
      </c>
      <c r="D72" s="31"/>
      <c r="E72" s="21">
        <v>0</v>
      </c>
      <c r="F72" s="31"/>
      <c r="G72" s="21">
        <v>0</v>
      </c>
      <c r="H72" s="31"/>
      <c r="I72" s="21">
        <v>0</v>
      </c>
      <c r="J72" s="31"/>
      <c r="K72" s="21">
        <v>200000</v>
      </c>
      <c r="L72" s="31"/>
      <c r="M72" s="21">
        <v>199963750000</v>
      </c>
      <c r="N72" s="31"/>
      <c r="O72" s="21">
        <v>194435235000</v>
      </c>
      <c r="P72" s="31"/>
      <c r="Q72" s="21">
        <v>5528515000</v>
      </c>
      <c r="S72" s="3"/>
      <c r="T72" s="3"/>
      <c r="U72" s="3"/>
    </row>
    <row r="73" spans="1:21" x14ac:dyDescent="0.5">
      <c r="A73" s="1" t="s">
        <v>73</v>
      </c>
      <c r="C73" s="21">
        <v>0</v>
      </c>
      <c r="D73" s="31"/>
      <c r="E73" s="21">
        <v>0</v>
      </c>
      <c r="F73" s="31"/>
      <c r="G73" s="21">
        <v>-178310368</v>
      </c>
      <c r="H73" s="31"/>
      <c r="I73" s="21">
        <v>178310368</v>
      </c>
      <c r="J73" s="31"/>
      <c r="K73" s="21">
        <v>0</v>
      </c>
      <c r="L73" s="31"/>
      <c r="M73" s="21">
        <v>0</v>
      </c>
      <c r="N73" s="31"/>
      <c r="O73" s="21">
        <v>0</v>
      </c>
      <c r="P73" s="31"/>
      <c r="Q73" s="21">
        <v>0</v>
      </c>
      <c r="S73" s="3"/>
      <c r="T73" s="3"/>
      <c r="U73" s="3"/>
    </row>
    <row r="74" spans="1:21" x14ac:dyDescent="0.5">
      <c r="A74" s="1" t="s">
        <v>85</v>
      </c>
      <c r="C74" s="21">
        <v>0</v>
      </c>
      <c r="D74" s="31"/>
      <c r="E74" s="21">
        <v>0</v>
      </c>
      <c r="F74" s="31"/>
      <c r="G74" s="21">
        <v>-2977728785</v>
      </c>
      <c r="H74" s="31"/>
      <c r="I74" s="21">
        <v>2977728785</v>
      </c>
      <c r="J74" s="31"/>
      <c r="K74" s="21">
        <v>0</v>
      </c>
      <c r="L74" s="31"/>
      <c r="M74" s="21">
        <v>0</v>
      </c>
      <c r="N74" s="31"/>
      <c r="O74" s="21">
        <v>0</v>
      </c>
      <c r="P74" s="31"/>
      <c r="Q74" s="21">
        <v>0</v>
      </c>
      <c r="S74" s="3"/>
      <c r="T74" s="3"/>
      <c r="U74" s="3"/>
    </row>
    <row r="75" spans="1:21" ht="23.25" thickBot="1" x14ac:dyDescent="0.55000000000000004">
      <c r="A75" s="5"/>
      <c r="B75" s="5"/>
      <c r="C75" s="5"/>
      <c r="D75" s="5"/>
      <c r="E75" s="7">
        <f>SUM(E8:E74)</f>
        <v>16563134500901</v>
      </c>
      <c r="F75" s="5"/>
      <c r="G75" s="7">
        <f>SUM(G8:G74)</f>
        <v>17334318208315</v>
      </c>
      <c r="H75" s="5"/>
      <c r="I75" s="10">
        <f>SUM(I8:I74)</f>
        <v>-771183707414</v>
      </c>
      <c r="J75" s="5"/>
      <c r="K75" s="5"/>
      <c r="L75" s="5"/>
      <c r="M75" s="7">
        <f>SUM(M8:M74)</f>
        <v>16763098250904</v>
      </c>
      <c r="N75" s="5"/>
      <c r="O75" s="7">
        <f>SUM(O8:O74)</f>
        <v>19487279223023</v>
      </c>
      <c r="P75" s="5"/>
      <c r="Q75" s="10">
        <f>SUM(Q8:Q74)</f>
        <v>-2724180972119</v>
      </c>
    </row>
    <row r="76" spans="1:21" ht="23.25" thickTop="1" x14ac:dyDescent="0.5">
      <c r="A76" s="5"/>
      <c r="B76" s="5"/>
      <c r="C76" s="5"/>
      <c r="D76" s="5"/>
      <c r="E76" s="19"/>
      <c r="F76" s="5"/>
      <c r="G76" s="19"/>
      <c r="H76" s="5"/>
      <c r="I76" s="20"/>
      <c r="J76" s="5"/>
      <c r="K76" s="5"/>
      <c r="L76" s="5"/>
      <c r="M76" s="19"/>
      <c r="N76" s="5"/>
      <c r="O76" s="19"/>
      <c r="P76" s="5"/>
      <c r="Q76" s="20"/>
    </row>
    <row r="77" spans="1:21" ht="22.5" x14ac:dyDescent="0.5">
      <c r="A77" s="5"/>
      <c r="B77" s="5"/>
      <c r="C77" s="5"/>
      <c r="D77" s="5"/>
      <c r="E77" s="19"/>
      <c r="F77" s="5"/>
      <c r="G77" s="19"/>
      <c r="H77" s="5"/>
      <c r="I77" s="20"/>
      <c r="J77" s="5"/>
      <c r="K77" s="5"/>
      <c r="L77" s="5"/>
      <c r="M77" s="19"/>
      <c r="N77" s="5"/>
      <c r="O77" s="19"/>
      <c r="P77" s="5"/>
      <c r="Q77" s="20"/>
    </row>
    <row r="78" spans="1:21" ht="22.5" x14ac:dyDescent="0.5">
      <c r="A78" s="5"/>
      <c r="B78" s="5"/>
      <c r="C78" s="5"/>
      <c r="D78" s="5"/>
      <c r="E78" s="19"/>
      <c r="F78" s="5"/>
      <c r="G78" s="19"/>
      <c r="H78" s="5"/>
      <c r="I78" s="20"/>
      <c r="J78" s="5"/>
      <c r="K78" s="5"/>
      <c r="L78" s="5"/>
      <c r="M78" s="19"/>
      <c r="N78" s="5"/>
      <c r="O78" s="19"/>
      <c r="P78" s="5"/>
      <c r="Q78" s="19"/>
    </row>
    <row r="79" spans="1:21" x14ac:dyDescent="0.5">
      <c r="I79" s="3"/>
      <c r="Q79" s="18"/>
    </row>
    <row r="80" spans="1:21" ht="24" x14ac:dyDescent="0.5">
      <c r="E80" s="32"/>
      <c r="F80" s="32"/>
      <c r="G80" s="32"/>
      <c r="H80" s="32"/>
      <c r="I80" s="32"/>
      <c r="M80" s="14"/>
      <c r="N80" s="17"/>
      <c r="O80" s="14"/>
      <c r="P80" s="17"/>
      <c r="Q80" s="14"/>
    </row>
    <row r="81" spans="5:17" x14ac:dyDescent="0.5">
      <c r="E81" s="33"/>
      <c r="F81" s="33"/>
      <c r="G81" s="33"/>
      <c r="H81" s="33"/>
      <c r="I81" s="33"/>
      <c r="M81" s="15"/>
      <c r="N81" s="15"/>
      <c r="O81" s="15"/>
      <c r="P81" s="15"/>
      <c r="Q81" s="15"/>
    </row>
    <row r="82" spans="5:17" x14ac:dyDescent="0.5">
      <c r="E82" s="33"/>
      <c r="F82" s="32"/>
      <c r="G82" s="33"/>
      <c r="H82" s="32"/>
      <c r="I82" s="33"/>
      <c r="M82" s="18"/>
      <c r="N82" s="18"/>
      <c r="O82" s="18"/>
      <c r="P82" s="18"/>
      <c r="Q82" s="18"/>
    </row>
    <row r="83" spans="5:17" x14ac:dyDescent="0.5">
      <c r="E83" s="32"/>
      <c r="F83" s="32"/>
      <c r="G83" s="33"/>
      <c r="H83" s="32"/>
      <c r="I83" s="33"/>
      <c r="M83" s="18"/>
      <c r="N83" s="18"/>
      <c r="O83" s="18"/>
      <c r="P83" s="18"/>
      <c r="Q83" s="18"/>
    </row>
    <row r="84" spans="5:17" x14ac:dyDescent="0.5">
      <c r="E84" s="32"/>
      <c r="F84" s="32"/>
      <c r="G84" s="32"/>
      <c r="H84" s="32"/>
      <c r="I84" s="32"/>
      <c r="M84" s="3"/>
      <c r="N84" s="3"/>
      <c r="O84" s="3"/>
      <c r="P84" s="3"/>
      <c r="Q84" s="3"/>
    </row>
    <row r="85" spans="5:17" x14ac:dyDescent="0.5">
      <c r="E85" s="34"/>
      <c r="F85" s="34"/>
      <c r="G85" s="34"/>
      <c r="H85" s="34"/>
      <c r="I85" s="34"/>
    </row>
    <row r="86" spans="5:17" x14ac:dyDescent="0.5">
      <c r="G86" s="3"/>
      <c r="I86" s="3"/>
    </row>
  </sheetData>
  <mergeCells count="6">
    <mergeCell ref="A3:Q3"/>
    <mergeCell ref="A2:Q2"/>
    <mergeCell ref="K6:Q6"/>
    <mergeCell ref="A6:A7"/>
    <mergeCell ref="C6:I6"/>
    <mergeCell ref="A4:Q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9"/>
  <sheetViews>
    <sheetView rightToLeft="1" topLeftCell="A18" workbookViewId="0">
      <selection activeCell="Q32" sqref="Q32:Q37"/>
    </sheetView>
  </sheetViews>
  <sheetFormatPr defaultRowHeight="21.75" x14ac:dyDescent="0.5"/>
  <cols>
    <col min="1" max="1" width="30.425781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1.2851562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21.425781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22.5" x14ac:dyDescent="0.5">
      <c r="A3" s="47" t="s">
        <v>153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22.5" x14ac:dyDescent="0.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6" spans="1:17" ht="24" x14ac:dyDescent="0.5">
      <c r="A6" s="45" t="s">
        <v>3</v>
      </c>
      <c r="B6" s="5"/>
      <c r="C6" s="46" t="s">
        <v>155</v>
      </c>
      <c r="D6" s="46" t="s">
        <v>155</v>
      </c>
      <c r="E6" s="46" t="s">
        <v>155</v>
      </c>
      <c r="F6" s="46" t="s">
        <v>155</v>
      </c>
      <c r="G6" s="46" t="s">
        <v>155</v>
      </c>
      <c r="H6" s="46" t="s">
        <v>155</v>
      </c>
      <c r="I6" s="46" t="s">
        <v>155</v>
      </c>
      <c r="J6" s="5"/>
      <c r="K6" s="46" t="s">
        <v>156</v>
      </c>
      <c r="L6" s="46" t="s">
        <v>156</v>
      </c>
      <c r="M6" s="46" t="s">
        <v>156</v>
      </c>
      <c r="N6" s="46" t="s">
        <v>156</v>
      </c>
      <c r="O6" s="46" t="s">
        <v>156</v>
      </c>
      <c r="P6" s="46" t="s">
        <v>156</v>
      </c>
      <c r="Q6" s="46" t="s">
        <v>156</v>
      </c>
    </row>
    <row r="7" spans="1:17" ht="24" x14ac:dyDescent="0.5">
      <c r="A7" s="46" t="s">
        <v>3</v>
      </c>
      <c r="B7" s="5"/>
      <c r="C7" s="6" t="s">
        <v>7</v>
      </c>
      <c r="D7" s="5"/>
      <c r="E7" s="6" t="s">
        <v>169</v>
      </c>
      <c r="F7" s="5"/>
      <c r="G7" s="6" t="s">
        <v>170</v>
      </c>
      <c r="H7" s="5"/>
      <c r="I7" s="6" t="s">
        <v>172</v>
      </c>
      <c r="J7" s="5"/>
      <c r="K7" s="6" t="s">
        <v>7</v>
      </c>
      <c r="L7" s="5"/>
      <c r="M7" s="6" t="s">
        <v>169</v>
      </c>
      <c r="N7" s="5"/>
      <c r="O7" s="6" t="s">
        <v>170</v>
      </c>
      <c r="P7" s="5"/>
      <c r="Q7" s="6" t="s">
        <v>172</v>
      </c>
    </row>
    <row r="8" spans="1:17" x14ac:dyDescent="0.5">
      <c r="A8" s="1" t="s">
        <v>28</v>
      </c>
      <c r="C8" s="21">
        <v>3498068</v>
      </c>
      <c r="D8" s="31"/>
      <c r="E8" s="21">
        <v>47910132896</v>
      </c>
      <c r="F8" s="31"/>
      <c r="G8" s="21">
        <v>60817180899</v>
      </c>
      <c r="H8" s="31"/>
      <c r="I8" s="21">
        <v>-12907048003</v>
      </c>
      <c r="J8" s="31"/>
      <c r="K8" s="21">
        <v>3498068</v>
      </c>
      <c r="L8" s="31"/>
      <c r="M8" s="21">
        <v>47910132896</v>
      </c>
      <c r="N8" s="31"/>
      <c r="O8" s="21">
        <v>60817180899</v>
      </c>
      <c r="P8" s="31"/>
      <c r="Q8" s="21">
        <v>-12907048003</v>
      </c>
    </row>
    <row r="9" spans="1:17" x14ac:dyDescent="0.5">
      <c r="A9" s="1" t="s">
        <v>20</v>
      </c>
      <c r="C9" s="21">
        <v>1</v>
      </c>
      <c r="D9" s="31"/>
      <c r="E9" s="21">
        <v>1</v>
      </c>
      <c r="F9" s="31"/>
      <c r="G9" s="21">
        <v>16224</v>
      </c>
      <c r="H9" s="31"/>
      <c r="I9" s="21">
        <v>-16223</v>
      </c>
      <c r="J9" s="31"/>
      <c r="K9" s="21">
        <v>5137462</v>
      </c>
      <c r="L9" s="31"/>
      <c r="M9" s="21">
        <v>85622135189</v>
      </c>
      <c r="N9" s="31"/>
      <c r="O9" s="21">
        <v>83349957106</v>
      </c>
      <c r="P9" s="31"/>
      <c r="Q9" s="21">
        <v>2272178083</v>
      </c>
    </row>
    <row r="10" spans="1:17" x14ac:dyDescent="0.5">
      <c r="A10" s="1" t="s">
        <v>19</v>
      </c>
      <c r="C10" s="21">
        <v>4200000</v>
      </c>
      <c r="D10" s="31"/>
      <c r="E10" s="21">
        <v>114837196402</v>
      </c>
      <c r="F10" s="31"/>
      <c r="G10" s="21">
        <v>158107628688</v>
      </c>
      <c r="H10" s="31"/>
      <c r="I10" s="21">
        <v>-43270432286</v>
      </c>
      <c r="J10" s="31"/>
      <c r="K10" s="21">
        <v>16980781</v>
      </c>
      <c r="L10" s="31"/>
      <c r="M10" s="21">
        <v>539087946710</v>
      </c>
      <c r="N10" s="31"/>
      <c r="O10" s="21">
        <v>639235956523</v>
      </c>
      <c r="P10" s="31"/>
      <c r="Q10" s="21">
        <v>-100148009813</v>
      </c>
    </row>
    <row r="11" spans="1:17" x14ac:dyDescent="0.5">
      <c r="A11" s="1" t="s">
        <v>50</v>
      </c>
      <c r="C11" s="21">
        <v>2000000</v>
      </c>
      <c r="D11" s="31"/>
      <c r="E11" s="21">
        <v>25115541770</v>
      </c>
      <c r="F11" s="31"/>
      <c r="G11" s="21">
        <v>38827592893</v>
      </c>
      <c r="H11" s="31"/>
      <c r="I11" s="21">
        <v>-13712051123</v>
      </c>
      <c r="J11" s="31"/>
      <c r="K11" s="21">
        <v>20000000</v>
      </c>
      <c r="L11" s="31"/>
      <c r="M11" s="21">
        <v>348580712409</v>
      </c>
      <c r="N11" s="31"/>
      <c r="O11" s="21">
        <v>388275928123</v>
      </c>
      <c r="P11" s="31"/>
      <c r="Q11" s="21">
        <v>-39695215714</v>
      </c>
    </row>
    <row r="12" spans="1:17" x14ac:dyDescent="0.5">
      <c r="A12" s="1" t="s">
        <v>18</v>
      </c>
      <c r="C12" s="21">
        <v>8172072</v>
      </c>
      <c r="D12" s="31"/>
      <c r="E12" s="21">
        <v>206165699115</v>
      </c>
      <c r="F12" s="31"/>
      <c r="G12" s="21">
        <v>336960630338</v>
      </c>
      <c r="H12" s="31"/>
      <c r="I12" s="21">
        <v>-130794931223</v>
      </c>
      <c r="J12" s="31"/>
      <c r="K12" s="21">
        <v>22372072</v>
      </c>
      <c r="L12" s="31"/>
      <c r="M12" s="21">
        <v>754546595009</v>
      </c>
      <c r="N12" s="31"/>
      <c r="O12" s="21">
        <v>922471984646</v>
      </c>
      <c r="P12" s="31"/>
      <c r="Q12" s="21">
        <v>-167925389637</v>
      </c>
    </row>
    <row r="13" spans="1:17" x14ac:dyDescent="0.5">
      <c r="A13" s="1" t="s">
        <v>43</v>
      </c>
      <c r="C13" s="21">
        <v>850000</v>
      </c>
      <c r="D13" s="31"/>
      <c r="E13" s="21">
        <v>10808808716</v>
      </c>
      <c r="F13" s="31"/>
      <c r="G13" s="21">
        <v>12657238661</v>
      </c>
      <c r="H13" s="31"/>
      <c r="I13" s="21">
        <v>-1848429945</v>
      </c>
      <c r="J13" s="31"/>
      <c r="K13" s="21">
        <v>5250000</v>
      </c>
      <c r="L13" s="31"/>
      <c r="M13" s="21">
        <v>139756297265</v>
      </c>
      <c r="N13" s="31"/>
      <c r="O13" s="21">
        <v>143696885828</v>
      </c>
      <c r="P13" s="31"/>
      <c r="Q13" s="21">
        <v>-3940588563</v>
      </c>
    </row>
    <row r="14" spans="1:17" x14ac:dyDescent="0.5">
      <c r="A14" s="1" t="s">
        <v>16</v>
      </c>
      <c r="C14" s="21">
        <v>20200000</v>
      </c>
      <c r="D14" s="31"/>
      <c r="E14" s="21">
        <v>94285118179</v>
      </c>
      <c r="F14" s="31"/>
      <c r="G14" s="21">
        <v>110238156525</v>
      </c>
      <c r="H14" s="31"/>
      <c r="I14" s="21">
        <v>-15953038346</v>
      </c>
      <c r="J14" s="31"/>
      <c r="K14" s="21">
        <v>60200000</v>
      </c>
      <c r="L14" s="31"/>
      <c r="M14" s="21">
        <v>330948213237</v>
      </c>
      <c r="N14" s="31"/>
      <c r="O14" s="21">
        <v>328531536102</v>
      </c>
      <c r="P14" s="31"/>
      <c r="Q14" s="21">
        <v>2416677135</v>
      </c>
    </row>
    <row r="15" spans="1:17" x14ac:dyDescent="0.5">
      <c r="A15" s="1" t="s">
        <v>173</v>
      </c>
      <c r="C15" s="21">
        <v>0</v>
      </c>
      <c r="D15" s="31"/>
      <c r="E15" s="21">
        <v>0</v>
      </c>
      <c r="F15" s="31"/>
      <c r="G15" s="21">
        <v>0</v>
      </c>
      <c r="H15" s="31"/>
      <c r="I15" s="21">
        <v>0</v>
      </c>
      <c r="J15" s="31"/>
      <c r="K15" s="21">
        <v>131310</v>
      </c>
      <c r="L15" s="31"/>
      <c r="M15" s="21">
        <v>2163774360</v>
      </c>
      <c r="N15" s="31"/>
      <c r="O15" s="21">
        <v>2023064406</v>
      </c>
      <c r="P15" s="31"/>
      <c r="Q15" s="21">
        <v>140709954</v>
      </c>
    </row>
    <row r="16" spans="1:17" x14ac:dyDescent="0.5">
      <c r="A16" s="1" t="s">
        <v>174</v>
      </c>
      <c r="C16" s="21">
        <v>0</v>
      </c>
      <c r="D16" s="31"/>
      <c r="E16" s="21">
        <v>0</v>
      </c>
      <c r="F16" s="31"/>
      <c r="G16" s="21">
        <v>0</v>
      </c>
      <c r="H16" s="31"/>
      <c r="I16" s="21">
        <v>0</v>
      </c>
      <c r="J16" s="31"/>
      <c r="K16" s="21">
        <v>153479</v>
      </c>
      <c r="L16" s="31"/>
      <c r="M16" s="21">
        <v>7023061477</v>
      </c>
      <c r="N16" s="31"/>
      <c r="O16" s="21">
        <v>6717319605</v>
      </c>
      <c r="P16" s="31"/>
      <c r="Q16" s="21">
        <v>305741872</v>
      </c>
    </row>
    <row r="17" spans="1:17" x14ac:dyDescent="0.5">
      <c r="A17" s="1" t="s">
        <v>175</v>
      </c>
      <c r="C17" s="21">
        <v>0</v>
      </c>
      <c r="D17" s="31"/>
      <c r="E17" s="21">
        <v>0</v>
      </c>
      <c r="F17" s="31"/>
      <c r="G17" s="21">
        <v>0</v>
      </c>
      <c r="H17" s="31"/>
      <c r="I17" s="21">
        <v>0</v>
      </c>
      <c r="J17" s="31"/>
      <c r="K17" s="21">
        <v>2076</v>
      </c>
      <c r="L17" s="31"/>
      <c r="M17" s="21">
        <v>63250808</v>
      </c>
      <c r="N17" s="31"/>
      <c r="O17" s="21">
        <v>77097881</v>
      </c>
      <c r="P17" s="31"/>
      <c r="Q17" s="21">
        <v>-13847073</v>
      </c>
    </row>
    <row r="18" spans="1:17" x14ac:dyDescent="0.5">
      <c r="A18" s="1" t="s">
        <v>176</v>
      </c>
      <c r="C18" s="21">
        <v>0</v>
      </c>
      <c r="D18" s="31"/>
      <c r="E18" s="21">
        <v>0</v>
      </c>
      <c r="F18" s="31"/>
      <c r="G18" s="21">
        <v>0</v>
      </c>
      <c r="H18" s="31"/>
      <c r="I18" s="21">
        <v>0</v>
      </c>
      <c r="J18" s="31"/>
      <c r="K18" s="21">
        <v>292340</v>
      </c>
      <c r="L18" s="31"/>
      <c r="M18" s="21">
        <v>3599378761</v>
      </c>
      <c r="N18" s="31"/>
      <c r="O18" s="21">
        <v>1799689373</v>
      </c>
      <c r="P18" s="31"/>
      <c r="Q18" s="21">
        <v>1799689388</v>
      </c>
    </row>
    <row r="19" spans="1:17" x14ac:dyDescent="0.5">
      <c r="A19" s="1" t="s">
        <v>177</v>
      </c>
      <c r="C19" s="21">
        <v>0</v>
      </c>
      <c r="D19" s="31"/>
      <c r="E19" s="21">
        <v>0</v>
      </c>
      <c r="F19" s="31"/>
      <c r="G19" s="21">
        <v>0</v>
      </c>
      <c r="H19" s="31"/>
      <c r="I19" s="21">
        <v>0</v>
      </c>
      <c r="J19" s="31"/>
      <c r="K19" s="21">
        <v>2408358</v>
      </c>
      <c r="L19" s="31"/>
      <c r="M19" s="21">
        <v>70646773572</v>
      </c>
      <c r="N19" s="31"/>
      <c r="O19" s="21">
        <v>64686643852</v>
      </c>
      <c r="P19" s="31"/>
      <c r="Q19" s="21">
        <v>5960129720</v>
      </c>
    </row>
    <row r="20" spans="1:17" x14ac:dyDescent="0.5">
      <c r="A20" s="1" t="s">
        <v>178</v>
      </c>
      <c r="C20" s="21">
        <v>0</v>
      </c>
      <c r="D20" s="31"/>
      <c r="E20" s="21">
        <v>0</v>
      </c>
      <c r="F20" s="31"/>
      <c r="G20" s="21">
        <v>0</v>
      </c>
      <c r="H20" s="31"/>
      <c r="I20" s="21">
        <v>0</v>
      </c>
      <c r="J20" s="31"/>
      <c r="K20" s="21">
        <v>51854515</v>
      </c>
      <c r="L20" s="31"/>
      <c r="M20" s="21">
        <v>214737960098</v>
      </c>
      <c r="N20" s="31"/>
      <c r="O20" s="21">
        <v>215977658863</v>
      </c>
      <c r="P20" s="31"/>
      <c r="Q20" s="21">
        <v>-1239698765</v>
      </c>
    </row>
    <row r="21" spans="1:17" x14ac:dyDescent="0.5">
      <c r="A21" s="1" t="s">
        <v>179</v>
      </c>
      <c r="C21" s="21">
        <v>0</v>
      </c>
      <c r="D21" s="31"/>
      <c r="E21" s="21">
        <v>0</v>
      </c>
      <c r="F21" s="31"/>
      <c r="G21" s="21">
        <v>0</v>
      </c>
      <c r="H21" s="31"/>
      <c r="I21" s="21">
        <v>0</v>
      </c>
      <c r="J21" s="31"/>
      <c r="K21" s="21">
        <v>5500</v>
      </c>
      <c r="L21" s="31"/>
      <c r="M21" s="21">
        <v>7858167601</v>
      </c>
      <c r="N21" s="31"/>
      <c r="O21" s="21">
        <v>7135640785</v>
      </c>
      <c r="P21" s="31"/>
      <c r="Q21" s="21">
        <v>722526816</v>
      </c>
    </row>
    <row r="22" spans="1:17" x14ac:dyDescent="0.5">
      <c r="A22" s="1" t="s">
        <v>35</v>
      </c>
      <c r="C22" s="21">
        <v>0</v>
      </c>
      <c r="D22" s="31"/>
      <c r="E22" s="21">
        <v>0</v>
      </c>
      <c r="F22" s="31"/>
      <c r="G22" s="21">
        <v>0</v>
      </c>
      <c r="H22" s="31"/>
      <c r="I22" s="21">
        <v>0</v>
      </c>
      <c r="J22" s="31"/>
      <c r="K22" s="21">
        <v>15645</v>
      </c>
      <c r="L22" s="31"/>
      <c r="M22" s="21">
        <v>199064479</v>
      </c>
      <c r="N22" s="31"/>
      <c r="O22" s="21">
        <v>87725007</v>
      </c>
      <c r="P22" s="31"/>
      <c r="Q22" s="21">
        <v>111339472</v>
      </c>
    </row>
    <row r="23" spans="1:17" x14ac:dyDescent="0.5">
      <c r="A23" s="1" t="s">
        <v>46</v>
      </c>
      <c r="C23" s="21">
        <v>0</v>
      </c>
      <c r="D23" s="31"/>
      <c r="E23" s="21">
        <v>0</v>
      </c>
      <c r="F23" s="31"/>
      <c r="G23" s="21">
        <v>0</v>
      </c>
      <c r="H23" s="31"/>
      <c r="I23" s="21">
        <v>0</v>
      </c>
      <c r="J23" s="31"/>
      <c r="K23" s="21">
        <v>100000</v>
      </c>
      <c r="L23" s="31"/>
      <c r="M23" s="21">
        <v>2484130960</v>
      </c>
      <c r="N23" s="31"/>
      <c r="O23" s="21">
        <v>2669024247</v>
      </c>
      <c r="P23" s="31"/>
      <c r="Q23" s="21">
        <v>-184893287</v>
      </c>
    </row>
    <row r="24" spans="1:17" x14ac:dyDescent="0.5">
      <c r="A24" s="1" t="s">
        <v>180</v>
      </c>
      <c r="C24" s="21">
        <v>0</v>
      </c>
      <c r="D24" s="31"/>
      <c r="E24" s="21">
        <v>0</v>
      </c>
      <c r="F24" s="31"/>
      <c r="G24" s="21">
        <v>0</v>
      </c>
      <c r="H24" s="31"/>
      <c r="I24" s="21">
        <v>0</v>
      </c>
      <c r="J24" s="31"/>
      <c r="K24" s="21">
        <v>26841205</v>
      </c>
      <c r="L24" s="31"/>
      <c r="M24" s="21">
        <v>73640942410</v>
      </c>
      <c r="N24" s="31"/>
      <c r="O24" s="21">
        <v>68037824567</v>
      </c>
      <c r="P24" s="31"/>
      <c r="Q24" s="21">
        <v>5603117843</v>
      </c>
    </row>
    <row r="25" spans="1:17" x14ac:dyDescent="0.5">
      <c r="A25" s="1" t="s">
        <v>181</v>
      </c>
      <c r="C25" s="21">
        <v>0</v>
      </c>
      <c r="D25" s="31"/>
      <c r="E25" s="21">
        <v>0</v>
      </c>
      <c r="F25" s="31"/>
      <c r="G25" s="21">
        <v>0</v>
      </c>
      <c r="H25" s="31"/>
      <c r="I25" s="21">
        <v>0</v>
      </c>
      <c r="J25" s="31"/>
      <c r="K25" s="21">
        <v>14201508</v>
      </c>
      <c r="L25" s="31"/>
      <c r="M25" s="21">
        <v>345414227441</v>
      </c>
      <c r="N25" s="31"/>
      <c r="O25" s="21">
        <v>391210554167</v>
      </c>
      <c r="P25" s="31"/>
      <c r="Q25" s="21">
        <v>-45796326726</v>
      </c>
    </row>
    <row r="26" spans="1:17" x14ac:dyDescent="0.5">
      <c r="A26" s="1" t="s">
        <v>182</v>
      </c>
      <c r="C26" s="21">
        <v>0</v>
      </c>
      <c r="D26" s="31"/>
      <c r="E26" s="21">
        <v>0</v>
      </c>
      <c r="F26" s="31"/>
      <c r="G26" s="21">
        <v>0</v>
      </c>
      <c r="H26" s="31"/>
      <c r="I26" s="21">
        <v>0</v>
      </c>
      <c r="J26" s="31"/>
      <c r="K26" s="21">
        <v>2932040</v>
      </c>
      <c r="L26" s="31"/>
      <c r="M26" s="21">
        <v>9018955040</v>
      </c>
      <c r="N26" s="31"/>
      <c r="O26" s="21">
        <v>29204235507</v>
      </c>
      <c r="P26" s="31"/>
      <c r="Q26" s="21">
        <v>-20185280467</v>
      </c>
    </row>
    <row r="27" spans="1:17" x14ac:dyDescent="0.5">
      <c r="A27" s="1" t="s">
        <v>183</v>
      </c>
      <c r="C27" s="21">
        <v>0</v>
      </c>
      <c r="D27" s="31"/>
      <c r="E27" s="21">
        <v>0</v>
      </c>
      <c r="F27" s="31"/>
      <c r="G27" s="21">
        <v>0</v>
      </c>
      <c r="H27" s="31"/>
      <c r="I27" s="21">
        <v>0</v>
      </c>
      <c r="J27" s="31"/>
      <c r="K27" s="21">
        <v>16588000</v>
      </c>
      <c r="L27" s="31"/>
      <c r="M27" s="21">
        <v>192050897994</v>
      </c>
      <c r="N27" s="31"/>
      <c r="O27" s="21">
        <v>166541944140</v>
      </c>
      <c r="P27" s="31"/>
      <c r="Q27" s="21">
        <v>25508953854</v>
      </c>
    </row>
    <row r="28" spans="1:17" x14ac:dyDescent="0.5">
      <c r="A28" s="1" t="s">
        <v>37</v>
      </c>
      <c r="C28" s="21">
        <v>0</v>
      </c>
      <c r="D28" s="31"/>
      <c r="E28" s="21">
        <v>0</v>
      </c>
      <c r="F28" s="31"/>
      <c r="G28" s="21">
        <v>0</v>
      </c>
      <c r="H28" s="31"/>
      <c r="I28" s="21">
        <v>0</v>
      </c>
      <c r="J28" s="31"/>
      <c r="K28" s="21">
        <v>600000</v>
      </c>
      <c r="L28" s="31"/>
      <c r="M28" s="21">
        <v>13705961475</v>
      </c>
      <c r="N28" s="31"/>
      <c r="O28" s="21">
        <v>13415531199</v>
      </c>
      <c r="P28" s="31"/>
      <c r="Q28" s="21">
        <v>290430276</v>
      </c>
    </row>
    <row r="29" spans="1:17" x14ac:dyDescent="0.5">
      <c r="A29" s="1" t="s">
        <v>184</v>
      </c>
      <c r="C29" s="21">
        <v>0</v>
      </c>
      <c r="D29" s="31"/>
      <c r="E29" s="21">
        <v>0</v>
      </c>
      <c r="F29" s="31"/>
      <c r="G29" s="21">
        <v>0</v>
      </c>
      <c r="H29" s="31"/>
      <c r="I29" s="21">
        <v>0</v>
      </c>
      <c r="J29" s="31"/>
      <c r="K29" s="21">
        <v>5000</v>
      </c>
      <c r="L29" s="31"/>
      <c r="M29" s="21">
        <v>7141062600</v>
      </c>
      <c r="N29" s="31"/>
      <c r="O29" s="21">
        <v>6511270725</v>
      </c>
      <c r="P29" s="31"/>
      <c r="Q29" s="21">
        <v>629791875</v>
      </c>
    </row>
    <row r="30" spans="1:17" x14ac:dyDescent="0.5">
      <c r="A30" s="1" t="s">
        <v>24</v>
      </c>
      <c r="C30" s="21">
        <v>0</v>
      </c>
      <c r="D30" s="31"/>
      <c r="E30" s="21">
        <v>0</v>
      </c>
      <c r="F30" s="31"/>
      <c r="G30" s="21">
        <v>0</v>
      </c>
      <c r="H30" s="31"/>
      <c r="I30" s="21">
        <v>0</v>
      </c>
      <c r="J30" s="31"/>
      <c r="K30" s="21">
        <v>1800000</v>
      </c>
      <c r="L30" s="31"/>
      <c r="M30" s="21">
        <v>22994396957</v>
      </c>
      <c r="N30" s="31"/>
      <c r="O30" s="21">
        <v>21095729100</v>
      </c>
      <c r="P30" s="31"/>
      <c r="Q30" s="21">
        <v>1898667857</v>
      </c>
    </row>
    <row r="31" spans="1:17" x14ac:dyDescent="0.5">
      <c r="A31" s="1" t="s">
        <v>32</v>
      </c>
      <c r="C31" s="21">
        <v>0</v>
      </c>
      <c r="D31" s="31"/>
      <c r="E31" s="21">
        <v>0</v>
      </c>
      <c r="F31" s="31"/>
      <c r="G31" s="21">
        <v>0</v>
      </c>
      <c r="H31" s="31"/>
      <c r="I31" s="21">
        <v>0</v>
      </c>
      <c r="J31" s="31"/>
      <c r="K31" s="21">
        <v>9460975</v>
      </c>
      <c r="L31" s="31"/>
      <c r="M31" s="21">
        <v>202072875669</v>
      </c>
      <c r="N31" s="31"/>
      <c r="O31" s="21">
        <v>172858058796</v>
      </c>
      <c r="P31" s="31"/>
      <c r="Q31" s="21">
        <v>29214816873</v>
      </c>
    </row>
    <row r="32" spans="1:17" x14ac:dyDescent="0.5">
      <c r="A32" s="1" t="s">
        <v>73</v>
      </c>
      <c r="C32" s="21">
        <v>236189</v>
      </c>
      <c r="D32" s="31"/>
      <c r="E32" s="21">
        <v>193774518468</v>
      </c>
      <c r="F32" s="31"/>
      <c r="G32" s="21">
        <v>191677943186</v>
      </c>
      <c r="H32" s="31"/>
      <c r="I32" s="21">
        <v>2096575282</v>
      </c>
      <c r="J32" s="31"/>
      <c r="K32" s="21">
        <v>236189</v>
      </c>
      <c r="L32" s="31"/>
      <c r="M32" s="21">
        <v>193774518468</v>
      </c>
      <c r="N32" s="31"/>
      <c r="O32" s="21">
        <v>191677943186</v>
      </c>
      <c r="P32" s="31"/>
      <c r="Q32" s="21">
        <v>2096575282</v>
      </c>
    </row>
    <row r="33" spans="1:17" x14ac:dyDescent="0.5">
      <c r="A33" s="1" t="s">
        <v>76</v>
      </c>
      <c r="C33" s="21">
        <v>500000</v>
      </c>
      <c r="D33" s="31"/>
      <c r="E33" s="21">
        <v>401987487345</v>
      </c>
      <c r="F33" s="31"/>
      <c r="G33" s="21">
        <v>402076039336</v>
      </c>
      <c r="H33" s="31"/>
      <c r="I33" s="21">
        <v>-88551991</v>
      </c>
      <c r="J33" s="31"/>
      <c r="K33" s="21">
        <v>500000</v>
      </c>
      <c r="L33" s="31"/>
      <c r="M33" s="21">
        <v>401987487345</v>
      </c>
      <c r="N33" s="31"/>
      <c r="O33" s="21">
        <v>402076039336</v>
      </c>
      <c r="P33" s="31"/>
      <c r="Q33" s="21">
        <v>-88551991</v>
      </c>
    </row>
    <row r="34" spans="1:17" x14ac:dyDescent="0.5">
      <c r="A34" s="1" t="s">
        <v>108</v>
      </c>
      <c r="C34" s="21">
        <v>200100</v>
      </c>
      <c r="D34" s="31"/>
      <c r="E34" s="21">
        <v>194901794129</v>
      </c>
      <c r="F34" s="31"/>
      <c r="G34" s="21">
        <v>191510735357</v>
      </c>
      <c r="H34" s="31"/>
      <c r="I34" s="21">
        <v>3391058772</v>
      </c>
      <c r="J34" s="31"/>
      <c r="K34" s="21">
        <v>200100</v>
      </c>
      <c r="L34" s="31"/>
      <c r="M34" s="21">
        <v>194901794129</v>
      </c>
      <c r="N34" s="31"/>
      <c r="O34" s="21">
        <v>191510735357</v>
      </c>
      <c r="P34" s="31"/>
      <c r="Q34" s="21">
        <v>3391058772</v>
      </c>
    </row>
    <row r="35" spans="1:17" x14ac:dyDescent="0.5">
      <c r="A35" s="1" t="s">
        <v>105</v>
      </c>
      <c r="C35" s="21">
        <v>35000</v>
      </c>
      <c r="D35" s="31"/>
      <c r="E35" s="21">
        <v>29654219202</v>
      </c>
      <c r="F35" s="31"/>
      <c r="G35" s="21">
        <v>29454529444</v>
      </c>
      <c r="H35" s="31"/>
      <c r="I35" s="21">
        <v>199689758</v>
      </c>
      <c r="J35" s="31"/>
      <c r="K35" s="21">
        <v>35000</v>
      </c>
      <c r="L35" s="31"/>
      <c r="M35" s="21">
        <v>29654219202</v>
      </c>
      <c r="N35" s="31"/>
      <c r="O35" s="21">
        <v>29454529444</v>
      </c>
      <c r="P35" s="31"/>
      <c r="Q35" s="21">
        <v>199689758</v>
      </c>
    </row>
    <row r="36" spans="1:17" x14ac:dyDescent="0.5">
      <c r="A36" s="1" t="s">
        <v>85</v>
      </c>
      <c r="C36" s="21">
        <v>593306</v>
      </c>
      <c r="D36" s="31"/>
      <c r="E36" s="21">
        <v>444761720004</v>
      </c>
      <c r="F36" s="31"/>
      <c r="G36" s="21">
        <v>442169167222</v>
      </c>
      <c r="H36" s="31"/>
      <c r="I36" s="21">
        <v>2592552782</v>
      </c>
      <c r="J36" s="31"/>
      <c r="K36" s="21">
        <v>593306</v>
      </c>
      <c r="L36" s="31"/>
      <c r="M36" s="21">
        <v>444761720004</v>
      </c>
      <c r="N36" s="31"/>
      <c r="O36" s="21">
        <v>442169167222</v>
      </c>
      <c r="P36" s="31"/>
      <c r="Q36" s="21">
        <v>2592552782</v>
      </c>
    </row>
    <row r="37" spans="1:17" ht="22.5" x14ac:dyDescent="0.5">
      <c r="A37" s="5" t="s">
        <v>185</v>
      </c>
      <c r="C37" s="21">
        <v>0</v>
      </c>
      <c r="D37" s="31"/>
      <c r="E37" s="21">
        <v>0</v>
      </c>
      <c r="F37" s="31"/>
      <c r="G37" s="21">
        <v>0</v>
      </c>
      <c r="H37" s="31"/>
      <c r="I37" s="21">
        <v>0</v>
      </c>
      <c r="J37" s="31"/>
      <c r="K37" s="21">
        <v>81918</v>
      </c>
      <c r="L37" s="31"/>
      <c r="M37" s="21">
        <v>81918000000</v>
      </c>
      <c r="N37" s="31"/>
      <c r="O37" s="21">
        <v>81575132253</v>
      </c>
      <c r="P37" s="31"/>
      <c r="Q37" s="21">
        <v>342867747</v>
      </c>
    </row>
    <row r="38" spans="1:17" ht="23.25" thickBot="1" x14ac:dyDescent="0.55000000000000004">
      <c r="A38" s="5"/>
      <c r="B38" s="5"/>
      <c r="C38" s="5"/>
      <c r="D38" s="5"/>
      <c r="E38" s="7">
        <f>SUM(E8:E37)</f>
        <v>1764202236227</v>
      </c>
      <c r="F38" s="5"/>
      <c r="G38" s="7">
        <f>SUM(G8:G37)</f>
        <v>1974496858773</v>
      </c>
      <c r="H38" s="5"/>
      <c r="I38" s="10">
        <f>SUM(I8:I37)</f>
        <v>-210294622546</v>
      </c>
      <c r="J38" s="5"/>
      <c r="K38" s="5"/>
      <c r="L38" s="5"/>
      <c r="M38" s="7">
        <f>SUM(M8:M37)</f>
        <v>4768264653565</v>
      </c>
      <c r="N38" s="5"/>
      <c r="O38" s="7">
        <f>SUM(O8:O37)</f>
        <v>5074891988245</v>
      </c>
      <c r="P38" s="5"/>
      <c r="Q38" s="10">
        <f>SUM(Q8:Q37)</f>
        <v>-306627334680</v>
      </c>
    </row>
    <row r="39" spans="1:17" ht="23.25" thickTop="1" x14ac:dyDescent="0.5">
      <c r="A39" s="5"/>
      <c r="B39" s="5"/>
      <c r="C39" s="5"/>
      <c r="D39" s="5"/>
      <c r="E39" s="19"/>
      <c r="F39" s="5"/>
      <c r="G39" s="19"/>
      <c r="H39" s="5"/>
      <c r="I39" s="16"/>
      <c r="J39" s="5"/>
      <c r="K39" s="5"/>
      <c r="L39" s="5"/>
      <c r="M39" s="19"/>
      <c r="N39" s="5"/>
      <c r="O39" s="19"/>
      <c r="P39" s="5"/>
      <c r="Q39" s="20"/>
    </row>
    <row r="40" spans="1:17" ht="22.5" x14ac:dyDescent="0.5">
      <c r="A40" s="5"/>
      <c r="B40" s="3"/>
      <c r="C40" s="3"/>
      <c r="D40" s="3"/>
      <c r="E40" s="3"/>
      <c r="F40" s="3"/>
      <c r="G40" s="33"/>
      <c r="H40" s="3"/>
      <c r="I40" s="33"/>
      <c r="J40" s="5"/>
      <c r="K40" s="5"/>
      <c r="L40" s="5"/>
      <c r="M40" s="19"/>
      <c r="N40" s="5"/>
      <c r="O40" s="20"/>
      <c r="P40" s="5"/>
      <c r="Q40" s="20"/>
    </row>
    <row r="41" spans="1:17" ht="22.5" x14ac:dyDescent="0.5">
      <c r="G41" s="36"/>
      <c r="I41" s="36"/>
      <c r="O41" s="18"/>
      <c r="P41" s="3"/>
      <c r="Q41" s="3"/>
    </row>
    <row r="42" spans="1:17" x14ac:dyDescent="0.5">
      <c r="E42" s="32"/>
      <c r="F42" s="32"/>
      <c r="G42" s="32"/>
      <c r="H42" s="32"/>
      <c r="I42" s="37"/>
      <c r="Q42" s="3"/>
    </row>
    <row r="43" spans="1:17" x14ac:dyDescent="0.5">
      <c r="E43" s="33"/>
      <c r="F43" s="33"/>
      <c r="G43" s="33"/>
      <c r="H43" s="33"/>
      <c r="I43" s="33"/>
      <c r="L43" s="3">
        <f>SUM(L8:L31)</f>
        <v>0</v>
      </c>
      <c r="M43" s="3"/>
      <c r="N43" s="3"/>
      <c r="O43" s="3"/>
      <c r="P43" s="3"/>
      <c r="Q43" s="3"/>
    </row>
    <row r="44" spans="1:17" x14ac:dyDescent="0.5">
      <c r="E44" s="33"/>
      <c r="F44" s="32"/>
      <c r="G44" s="33"/>
      <c r="H44" s="32"/>
      <c r="I44" s="33"/>
      <c r="M44" s="3"/>
      <c r="O44" s="3"/>
      <c r="Q44" s="3"/>
    </row>
    <row r="45" spans="1:17" x14ac:dyDescent="0.5">
      <c r="E45" s="33"/>
      <c r="F45" s="33"/>
      <c r="G45" s="33"/>
      <c r="H45" s="33"/>
      <c r="I45" s="33"/>
      <c r="K45" s="3"/>
      <c r="L45" s="3">
        <f t="shared" ref="L45" si="0">L44-L43</f>
        <v>0</v>
      </c>
      <c r="M45" s="3"/>
      <c r="N45" s="3"/>
      <c r="O45" s="3"/>
      <c r="P45" s="3"/>
      <c r="Q45" s="3"/>
    </row>
    <row r="46" spans="1:17" x14ac:dyDescent="0.5">
      <c r="E46" s="32"/>
      <c r="F46" s="32"/>
      <c r="G46" s="32"/>
      <c r="H46" s="32"/>
      <c r="I46" s="32"/>
    </row>
    <row r="47" spans="1:17" x14ac:dyDescent="0.5">
      <c r="D47" s="3">
        <f>SUM(D32:D37)</f>
        <v>0</v>
      </c>
      <c r="E47" s="3"/>
      <c r="F47" s="3"/>
      <c r="G47" s="3"/>
      <c r="H47" s="3"/>
      <c r="I47" s="3"/>
    </row>
    <row r="48" spans="1:17" x14ac:dyDescent="0.5">
      <c r="E48" s="3"/>
      <c r="G48" s="3"/>
      <c r="I48" s="3"/>
    </row>
    <row r="49" spans="5:9" x14ac:dyDescent="0.5">
      <c r="E49" s="3"/>
      <c r="F49" s="3"/>
      <c r="G49" s="3"/>
      <c r="H49" s="3"/>
      <c r="I49" s="3"/>
    </row>
  </sheetData>
  <mergeCells count="6">
    <mergeCell ref="A2:Q2"/>
    <mergeCell ref="K6:Q6"/>
    <mergeCell ref="A6:A7"/>
    <mergeCell ref="C6:I6"/>
    <mergeCell ref="A4:Q4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Ghayouri</dc:creator>
  <cp:lastModifiedBy>Yasin Gadari</cp:lastModifiedBy>
  <dcterms:created xsi:type="dcterms:W3CDTF">2020-11-24T10:44:39Z</dcterms:created>
  <dcterms:modified xsi:type="dcterms:W3CDTF">2020-11-29T15:01:13Z</dcterms:modified>
</cp:coreProperties>
</file>